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228"/>
  <workbookPr/>
  <mc:AlternateContent xmlns:mc="http://schemas.openxmlformats.org/markup-compatibility/2006">
    <mc:Choice Requires="x15">
      <x15ac:absPath xmlns:x15ac="http://schemas.microsoft.com/office/spreadsheetml/2010/11/ac" url="C:\Users\Jackson\Pictures\Odyssey Website\"/>
    </mc:Choice>
  </mc:AlternateContent>
  <xr:revisionPtr revIDLastSave="0" documentId="8_{7F6DCC28-C99B-4FEB-82DC-22155A8E5C80}" xr6:coauthVersionLast="34" xr6:coauthVersionMax="34" xr10:uidLastSave="{00000000-0000-0000-0000-000000000000}"/>
  <bookViews>
    <workbookView xWindow="0" yWindow="0" windowWidth="10245" windowHeight="8880" tabRatio="688" activeTab="1"/>
  </bookViews>
  <sheets>
    <sheet name="Bleach Calc." sheetId="1" r:id="rId1"/>
    <sheet name="Water Treatment" sheetId="2" r:id="rId2"/>
    <sheet name="Phys. Prop. Data" sheetId="3" r:id="rId3"/>
  </sheets>
  <calcPr calcId="179017"/>
</workbook>
</file>

<file path=xl/calcChain.xml><?xml version="1.0" encoding="utf-8"?>
<calcChain xmlns="http://schemas.openxmlformats.org/spreadsheetml/2006/main">
  <c r="C34" i="1" l="1"/>
  <c r="C36" i="1" s="1"/>
  <c r="C35" i="1"/>
  <c r="E16" i="3"/>
  <c r="E17" i="3" s="1"/>
  <c r="E18" i="3" s="1"/>
  <c r="E19" i="3" s="1"/>
  <c r="E20" i="3" s="1"/>
  <c r="E21" i="3" s="1"/>
  <c r="E22" i="3" s="1"/>
  <c r="E23" i="3" s="1"/>
  <c r="E24" i="3" s="1"/>
  <c r="E25" i="3" s="1"/>
  <c r="E26" i="3" s="1"/>
  <c r="E27" i="3" s="1"/>
  <c r="E28" i="3" s="1"/>
  <c r="E29" i="3" s="1"/>
  <c r="E30" i="3" s="1"/>
  <c r="E31" i="3" s="1"/>
  <c r="E32" i="3" s="1"/>
  <c r="E33" i="3" s="1"/>
  <c r="E34" i="3" s="1"/>
  <c r="E35" i="3" s="1"/>
  <c r="K18" i="2"/>
  <c r="D17" i="2"/>
  <c r="D18" i="2"/>
  <c r="C37" i="1" l="1"/>
  <c r="C38" i="1" s="1"/>
  <c r="C43" i="1"/>
  <c r="C44" i="1" s="1"/>
  <c r="K19" i="2" s="1"/>
  <c r="K20" i="2" s="1"/>
  <c r="C39" i="1" l="1"/>
  <c r="C40" i="1" s="1"/>
</calcChain>
</file>

<file path=xl/comments1.xml><?xml version="1.0" encoding="utf-8"?>
<comments xmlns="http://schemas.openxmlformats.org/spreadsheetml/2006/main">
  <authors>
    <author>Harvey Cochran</author>
    <author>Oxy</author>
  </authors>
  <commentList>
    <comment ref="C24" authorId="0" shapeId="0">
      <text>
        <r>
          <rPr>
            <sz val="9"/>
            <color indexed="81"/>
            <rFont val="Tahoma"/>
            <family val="2"/>
          </rPr>
          <t xml:space="preserve">Enter the wt % NaOCL for the final product.
</t>
        </r>
      </text>
    </comment>
    <comment ref="C25" authorId="0" shapeId="0">
      <text>
        <r>
          <rPr>
            <sz val="9"/>
            <color indexed="81"/>
            <rFont val="Tahoma"/>
            <family val="2"/>
          </rPr>
          <t xml:space="preserve">Enter the % NaOH used to produce the desired NaOCl product.
</t>
        </r>
      </text>
    </comment>
    <comment ref="C26" authorId="1" shapeId="0">
      <text>
        <r>
          <rPr>
            <sz val="9"/>
            <color indexed="81"/>
            <rFont val="Tahoma"/>
            <family val="2"/>
          </rPr>
          <t>Enter the wt% excess NaOH for the final bleach solution.</t>
        </r>
        <r>
          <rPr>
            <sz val="8"/>
            <color indexed="81"/>
            <rFont val="Tahoma"/>
          </rPr>
          <t xml:space="preserve">
</t>
        </r>
      </text>
    </comment>
    <comment ref="C27" authorId="1" shapeId="0">
      <text>
        <r>
          <rPr>
            <sz val="9"/>
            <color indexed="81"/>
            <rFont val="Tahoma"/>
            <family val="2"/>
          </rPr>
          <t>Enter the concentration of bromide in chlorine reactant (enter as Br in ug/g).</t>
        </r>
        <r>
          <rPr>
            <sz val="8"/>
            <color indexed="81"/>
            <rFont val="Tahoma"/>
          </rPr>
          <t xml:space="preserve">
</t>
        </r>
      </text>
    </comment>
    <comment ref="C28" authorId="1" shapeId="0">
      <text>
        <r>
          <rPr>
            <sz val="9"/>
            <color indexed="81"/>
            <rFont val="Tahoma"/>
            <family val="2"/>
          </rPr>
          <t>Enter the concentration of bromide in NaOH reactant (enter as Br in ug/g).</t>
        </r>
      </text>
    </comment>
    <comment ref="C34" authorId="0" shapeId="0">
      <text>
        <r>
          <rPr>
            <sz val="9"/>
            <color indexed="81"/>
            <rFont val="Tahoma"/>
            <family val="2"/>
          </rPr>
          <t xml:space="preserve">Predicted wt% available chlorine in final bleach product.
</t>
        </r>
      </text>
    </comment>
    <comment ref="C35" authorId="0" shapeId="0">
      <text>
        <r>
          <rPr>
            <sz val="9"/>
            <color indexed="81"/>
            <rFont val="Tahoma"/>
            <family val="2"/>
          </rPr>
          <t xml:space="preserve">Predicted density of final bleach product. 
</t>
        </r>
      </text>
    </comment>
    <comment ref="C43" authorId="1" shapeId="0">
      <text>
        <r>
          <rPr>
            <sz val="9"/>
            <color indexed="81"/>
            <rFont val="Tahoma"/>
            <family val="2"/>
          </rPr>
          <t>Predicted bromate concentration of final bleach product (BrO</t>
        </r>
        <r>
          <rPr>
            <vertAlign val="subscript"/>
            <sz val="9"/>
            <color indexed="81"/>
            <rFont val="Tahoma"/>
            <family val="2"/>
          </rPr>
          <t>3</t>
        </r>
        <r>
          <rPr>
            <vertAlign val="superscript"/>
            <sz val="9"/>
            <color indexed="81"/>
            <rFont val="Tahoma"/>
            <family val="2"/>
          </rPr>
          <t>-</t>
        </r>
        <r>
          <rPr>
            <sz val="9"/>
            <color indexed="81"/>
            <rFont val="Tahoma"/>
            <family val="2"/>
          </rPr>
          <t xml:space="preserve"> in ug/g)</t>
        </r>
        <r>
          <rPr>
            <sz val="8"/>
            <color indexed="81"/>
            <rFont val="Tahoma"/>
          </rPr>
          <t xml:space="preserve">
</t>
        </r>
      </text>
    </comment>
  </commentList>
</comments>
</file>

<file path=xl/comments2.xml><?xml version="1.0" encoding="utf-8"?>
<comments xmlns="http://schemas.openxmlformats.org/spreadsheetml/2006/main">
  <authors>
    <author>Oxy</author>
    <author>Dick Ness</author>
  </authors>
  <commentList>
    <comment ref="D10" authorId="0" shapeId="0">
      <text>
        <r>
          <rPr>
            <sz val="9"/>
            <color indexed="81"/>
            <rFont val="Tahoma"/>
            <family val="2"/>
          </rPr>
          <t>Enter wt% of bleach</t>
        </r>
        <r>
          <rPr>
            <sz val="8"/>
            <color indexed="81"/>
            <rFont val="Tahoma"/>
          </rPr>
          <t xml:space="preserve">
</t>
        </r>
      </text>
    </comment>
    <comment ref="D11" authorId="0" shapeId="0">
      <text>
        <r>
          <rPr>
            <sz val="9"/>
            <color indexed="81"/>
            <rFont val="Tahoma"/>
            <family val="2"/>
          </rPr>
          <t>Enter bromate concentration of bleach (as ug/g BrO</t>
        </r>
        <r>
          <rPr>
            <vertAlign val="subscript"/>
            <sz val="9"/>
            <color indexed="81"/>
            <rFont val="Tahoma"/>
            <family val="2"/>
          </rPr>
          <t>3</t>
        </r>
        <r>
          <rPr>
            <sz val="9"/>
            <color indexed="81"/>
            <rFont val="Tahoma"/>
            <family val="2"/>
          </rPr>
          <t>)</t>
        </r>
        <r>
          <rPr>
            <sz val="8"/>
            <color indexed="81"/>
            <rFont val="Tahoma"/>
          </rPr>
          <t xml:space="preserve">
</t>
        </r>
      </text>
    </comment>
    <comment ref="K11" authorId="1" shapeId="0">
      <text>
        <r>
          <rPr>
            <sz val="9"/>
            <color indexed="81"/>
            <rFont val="Tahoma"/>
            <family val="2"/>
          </rPr>
          <t>Insert current MCL</t>
        </r>
      </text>
    </comment>
    <comment ref="D12" authorId="0" shapeId="0">
      <text>
        <r>
          <rPr>
            <sz val="9"/>
            <color indexed="81"/>
            <rFont val="Tahoma"/>
            <family val="2"/>
          </rPr>
          <t>Enter the desired chlorine dose (in ug/g)</t>
        </r>
      </text>
    </comment>
    <comment ref="K12" authorId="1" shapeId="0">
      <text>
        <r>
          <rPr>
            <sz val="9"/>
            <color indexed="81"/>
            <rFont val="Tahoma"/>
            <family val="2"/>
          </rPr>
          <t>Insert current contribution allowed by NSF</t>
        </r>
        <r>
          <rPr>
            <sz val="8"/>
            <color indexed="81"/>
            <rFont val="Tahoma"/>
          </rPr>
          <t xml:space="preserve">
</t>
        </r>
      </text>
    </comment>
    <comment ref="D18" authorId="0" shapeId="0">
      <text>
        <r>
          <rPr>
            <sz val="9"/>
            <color indexed="81"/>
            <rFont val="Tahoma"/>
            <family val="2"/>
          </rPr>
          <t>Concentration of bromate in water as contributed from bleach (as ng/g BrO</t>
        </r>
        <r>
          <rPr>
            <vertAlign val="subscript"/>
            <sz val="9"/>
            <color indexed="81"/>
            <rFont val="Tahoma"/>
            <family val="2"/>
          </rPr>
          <t>3</t>
        </r>
        <r>
          <rPr>
            <sz val="9"/>
            <color indexed="81"/>
            <rFont val="Tahoma"/>
            <family val="2"/>
          </rPr>
          <t>)</t>
        </r>
        <r>
          <rPr>
            <sz val="8"/>
            <color indexed="81"/>
            <rFont val="Tahoma"/>
          </rPr>
          <t xml:space="preserve">
</t>
        </r>
      </text>
    </comment>
    <comment ref="K18" authorId="0" shapeId="0">
      <text>
        <r>
          <rPr>
            <sz val="9"/>
            <color indexed="81"/>
            <rFont val="Tahoma"/>
            <family val="2"/>
          </rPr>
          <t>Maximum allowable concentration of bromate in water (which originates from bleach) based on current MCL</t>
        </r>
        <r>
          <rPr>
            <sz val="8"/>
            <color indexed="81"/>
            <rFont val="Tahoma"/>
          </rPr>
          <t xml:space="preserve">
</t>
        </r>
      </text>
    </comment>
    <comment ref="K19" authorId="1" shapeId="0">
      <text>
        <r>
          <rPr>
            <sz val="9"/>
            <color indexed="81"/>
            <rFont val="Tahoma"/>
            <family val="2"/>
          </rPr>
          <t>The maximum amount of bleach solution that can be added  with out exceeding the NSF allowable contribution to the MCL.</t>
        </r>
      </text>
    </comment>
    <comment ref="K20" authorId="1" shapeId="0">
      <text>
        <r>
          <rPr>
            <sz val="9"/>
            <color indexed="81"/>
            <rFont val="Tahoma"/>
            <family val="2"/>
          </rPr>
          <t>Adding the maximum quantity of bleach solution to water will result in this available chlorine level.</t>
        </r>
      </text>
    </comment>
  </commentList>
</comments>
</file>

<file path=xl/sharedStrings.xml><?xml version="1.0" encoding="utf-8"?>
<sst xmlns="http://schemas.openxmlformats.org/spreadsheetml/2006/main" count="48" uniqueCount="43">
  <si>
    <t>Bleach Product Calculations</t>
  </si>
  <si>
    <t>Process Variables</t>
  </si>
  <si>
    <t>Independent Variables</t>
  </si>
  <si>
    <t>Desired wt % NaOCl Product</t>
  </si>
  <si>
    <t>wt% NaOH used in Process</t>
  </si>
  <si>
    <t>Desired wt % Excess NaOH in Product</t>
  </si>
  <si>
    <r>
      <t>Total Bromide (Br) in Cl</t>
    </r>
    <r>
      <rPr>
        <vertAlign val="subscript"/>
        <sz val="12"/>
        <rFont val="Times New Roman"/>
        <family val="1"/>
      </rPr>
      <t>2</t>
    </r>
    <r>
      <rPr>
        <sz val="12"/>
        <rFont val="Times New Roman"/>
        <family val="1"/>
      </rPr>
      <t xml:space="preserve"> (ug/g)</t>
    </r>
  </si>
  <si>
    <t>Total Bromide (Br) in NaOH (ug/g)</t>
  </si>
  <si>
    <t>Dependent Variables</t>
  </si>
  <si>
    <t>Available Chlorine, wt%</t>
  </si>
  <si>
    <t>Specific Gravity of Bleach Product (g/ml)</t>
  </si>
  <si>
    <r>
      <t>Pounds Cl</t>
    </r>
    <r>
      <rPr>
        <vertAlign val="subscript"/>
        <sz val="12"/>
        <rFont val="Times New Roman"/>
        <family val="1"/>
      </rPr>
      <t>2</t>
    </r>
    <r>
      <rPr>
        <sz val="12"/>
        <rFont val="Times New Roman"/>
        <family val="1"/>
      </rPr>
      <t xml:space="preserve"> per gallon Bleach Product</t>
    </r>
  </si>
  <si>
    <t>Pounds Liquid NaOH per gallon Bleach Product</t>
  </si>
  <si>
    <t>Gallons NaOH per gallon Bleach Product</t>
  </si>
  <si>
    <t>Pounds Water per gallon Bleach Product</t>
  </si>
  <si>
    <t>Gallons Water per gallon Bleach Product</t>
  </si>
  <si>
    <t>Water Chlorination:  Bromate Levels</t>
  </si>
  <si>
    <t>Wt% NaOCl</t>
  </si>
  <si>
    <t>Desired Chlorine Dosage (ug/g)</t>
  </si>
  <si>
    <t>Wt% Available Chlorine</t>
  </si>
  <si>
    <t>Physical Property Data</t>
  </si>
  <si>
    <t>wt% NaOCl</t>
  </si>
  <si>
    <t>S.G. g/ml</t>
  </si>
  <si>
    <t>Wt% NaOH</t>
  </si>
  <si>
    <r>
      <t>Bromate (BrO</t>
    </r>
    <r>
      <rPr>
        <vertAlign val="subscript"/>
        <sz val="12"/>
        <rFont val="Times New Roman"/>
        <family val="1"/>
      </rPr>
      <t>3</t>
    </r>
    <r>
      <rPr>
        <vertAlign val="superscript"/>
        <sz val="12"/>
        <rFont val="Times New Roman"/>
        <family val="1"/>
      </rPr>
      <t>-</t>
    </r>
    <r>
      <rPr>
        <sz val="12"/>
        <rFont val="Times New Roman"/>
        <family val="1"/>
      </rPr>
      <t>) in Bleach Product (wt%)</t>
    </r>
  </si>
  <si>
    <t>Water Treatment Calculations</t>
  </si>
  <si>
    <r>
      <t>% of Bromate (BrO</t>
    </r>
    <r>
      <rPr>
        <vertAlign val="subscript"/>
        <sz val="12"/>
        <rFont val="Times New Roman"/>
        <family val="1"/>
      </rPr>
      <t>3</t>
    </r>
    <r>
      <rPr>
        <vertAlign val="superscript"/>
        <sz val="12"/>
        <rFont val="Times New Roman"/>
        <family val="1"/>
      </rPr>
      <t>-</t>
    </r>
    <r>
      <rPr>
        <sz val="12"/>
        <rFont val="Times New Roman"/>
        <family val="1"/>
      </rPr>
      <t>) limit contributed from bleach</t>
    </r>
  </si>
  <si>
    <r>
      <t>Bromate (BrO</t>
    </r>
    <r>
      <rPr>
        <vertAlign val="subscript"/>
        <sz val="12"/>
        <rFont val="Times New Roman"/>
        <family val="1"/>
      </rPr>
      <t>3</t>
    </r>
    <r>
      <rPr>
        <vertAlign val="superscript"/>
        <sz val="12"/>
        <rFont val="Times New Roman"/>
        <family val="1"/>
      </rPr>
      <t>-</t>
    </r>
    <r>
      <rPr>
        <sz val="12"/>
        <rFont val="Times New Roman"/>
        <family val="1"/>
      </rPr>
      <t>) in Bleach Product (ug/g) or (ppm)</t>
    </r>
  </si>
  <si>
    <t>Max Available Chlorine dose level for bleach solution (ug/g) or (ppm)</t>
  </si>
  <si>
    <r>
      <t>Bromate (BrO</t>
    </r>
    <r>
      <rPr>
        <vertAlign val="subscript"/>
        <sz val="12"/>
        <rFont val="Times New Roman"/>
        <family val="1"/>
      </rPr>
      <t>3</t>
    </r>
    <r>
      <rPr>
        <vertAlign val="superscript"/>
        <sz val="12"/>
        <rFont val="Times New Roman"/>
        <family val="1"/>
      </rPr>
      <t>-</t>
    </r>
    <r>
      <rPr>
        <sz val="12"/>
        <rFont val="Times New Roman"/>
        <family val="1"/>
      </rPr>
      <t>) limit in water (ng/g) or (ppb)</t>
    </r>
  </si>
  <si>
    <r>
      <t>Allowable Bromate (BrO</t>
    </r>
    <r>
      <rPr>
        <vertAlign val="subscript"/>
        <sz val="12"/>
        <rFont val="Times New Roman"/>
        <family val="1"/>
      </rPr>
      <t>3</t>
    </r>
    <r>
      <rPr>
        <vertAlign val="superscript"/>
        <sz val="12"/>
        <rFont val="Times New Roman"/>
        <family val="1"/>
      </rPr>
      <t>-</t>
    </r>
    <r>
      <rPr>
        <sz val="12"/>
        <rFont val="Times New Roman"/>
        <family val="1"/>
      </rPr>
      <t>) in water from bleach (ng/g) or (ppb)</t>
    </r>
  </si>
  <si>
    <t>Max g Bleach Solution that can be added per g H2O</t>
  </si>
  <si>
    <t>Bromate (BrO3-) in Water (ng/g), ppb</t>
  </si>
  <si>
    <t>Bromate (BrO3-) Conc. in Bleach (ug/g)</t>
  </si>
  <si>
    <t>DISCLAIMER</t>
  </si>
  <si>
    <t xml:space="preserve">This spreadsheet does not purport to address variables associated with any particular process.  It is the responsibility of the user of this spreadsheet to establish the validity of this spreadsheet to a particular bleach manufacturing process.  </t>
  </si>
  <si>
    <t>This spreadsheet was developed for a batch process.</t>
  </si>
  <si>
    <t xml:space="preserve">This spreadsheet was developed assuming an ideal system with 100% reaction efficiency.  </t>
  </si>
  <si>
    <t>This spreadsheet does not account for contributions from recycle streams.</t>
  </si>
  <si>
    <r>
      <t xml:space="preserve">The following spreadsheet was developed by Chris Karwas of Occidental Chemical Corp. in conjunction with the Chlorine Institute Process, Analysis and  Specifications Committee.  This spreadsheet is intended to provide the user with an </t>
    </r>
    <r>
      <rPr>
        <b/>
        <u/>
        <sz val="10"/>
        <rFont val="Arial"/>
        <family val="2"/>
      </rPr>
      <t>estimate</t>
    </r>
    <r>
      <rPr>
        <sz val="10"/>
        <rFont val="Arial"/>
      </rPr>
      <t xml:space="preserve"> of the concentration of bromate in bleach that can be expected from the starting reactant concentrations and other specified process variables.  </t>
    </r>
  </si>
  <si>
    <r>
      <t>Sheet 1:</t>
    </r>
    <r>
      <rPr>
        <sz val="10"/>
        <rFont val="Arial"/>
      </rPr>
      <t xml:space="preserve">  Bleach Calculations</t>
    </r>
  </si>
  <si>
    <r>
      <t xml:space="preserve">Sheet 2: </t>
    </r>
    <r>
      <rPr>
        <sz val="10"/>
        <rFont val="Arial"/>
      </rPr>
      <t xml:space="preserve"> Water Treatment Calculations</t>
    </r>
  </si>
  <si>
    <r>
      <t xml:space="preserve">Sheet 3: </t>
    </r>
    <r>
      <rPr>
        <sz val="10"/>
        <rFont val="Arial"/>
      </rPr>
      <t xml:space="preserve"> Physical Property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</si>
</sst>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7" formatCode="0.00000"/>
    <numFmt numFmtId="168" formatCode="0.000000"/>
  </numFmts>
  <fonts count="20" x14ac:knownFonts="1">
    <font>
      <sz val="10"/>
      <name val="Arial"/>
    </font>
    <font>
      <b/>
      <sz val="10"/>
      <name val="Arial"/>
    </font>
    <font>
      <sz val="8"/>
      <name val="Arial"/>
    </font>
    <font>
      <b/>
      <sz val="12"/>
      <name val="Arial"/>
      <family val="2"/>
    </font>
    <font>
      <sz val="12"/>
      <name val="Times New Roman"/>
      <family val="1"/>
    </font>
    <font>
      <vertAlign val="subscript"/>
      <sz val="12"/>
      <name val="Times New Roman"/>
      <family val="1"/>
    </font>
    <font>
      <vertAlign val="superscript"/>
      <sz val="12"/>
      <name val="Times New Roman"/>
      <family val="1"/>
    </font>
    <font>
      <b/>
      <sz val="12"/>
      <name val="Times New Roman"/>
    </font>
    <font>
      <b/>
      <sz val="14"/>
      <name val="Times New Roman"/>
      <family val="1"/>
    </font>
    <font>
      <sz val="14"/>
      <name val="Times New Roman"/>
      <family val="1"/>
    </font>
    <font>
      <b/>
      <sz val="12"/>
      <name val="Arial"/>
    </font>
    <font>
      <sz val="8"/>
      <color indexed="81"/>
      <name val="Tahoma"/>
    </font>
    <font>
      <sz val="9"/>
      <color indexed="81"/>
      <name val="Tahoma"/>
      <family val="2"/>
    </font>
    <font>
      <b/>
      <sz val="12"/>
      <color indexed="10"/>
      <name val="Times New Roman"/>
      <family val="1"/>
    </font>
    <font>
      <vertAlign val="subscript"/>
      <sz val="9"/>
      <color indexed="81"/>
      <name val="Tahoma"/>
      <family val="2"/>
    </font>
    <font>
      <vertAlign val="superscript"/>
      <sz val="9"/>
      <color indexed="81"/>
      <name val="Tahoma"/>
      <family val="2"/>
    </font>
    <font>
      <b/>
      <sz val="14"/>
      <name val="Arial"/>
      <family val="2"/>
    </font>
    <font>
      <sz val="12"/>
      <name val="Arial"/>
      <family val="2"/>
    </font>
    <font>
      <b/>
      <sz val="10"/>
      <name val="Arial"/>
      <family val="2"/>
    </font>
    <font>
      <b/>
      <u/>
      <sz val="10"/>
      <name val="Arial"/>
      <family val="2"/>
    </font>
  </fonts>
  <fills count="7">
    <fill>
      <patternFill patternType="none"/>
    </fill>
    <fill>
      <patternFill patternType="gray125"/>
    </fill>
    <fill>
      <patternFill patternType="solid">
        <fgColor indexed="55"/>
        <bgColor indexed="64"/>
      </patternFill>
    </fill>
    <fill>
      <patternFill patternType="solid">
        <fgColor indexed="22"/>
        <bgColor indexed="22"/>
      </patternFill>
    </fill>
    <fill>
      <patternFill patternType="solid">
        <fgColor indexed="13"/>
        <bgColor indexed="64"/>
      </patternFill>
    </fill>
    <fill>
      <patternFill patternType="solid">
        <fgColor indexed="40"/>
        <bgColor indexed="64"/>
      </patternFill>
    </fill>
    <fill>
      <patternFill patternType="solid">
        <fgColor indexed="22"/>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ck">
        <color indexed="64"/>
      </bottom>
      <diagonal/>
    </border>
  </borders>
  <cellStyleXfs count="1">
    <xf numFmtId="0" fontId="0" fillId="0" borderId="0"/>
  </cellStyleXfs>
  <cellXfs count="9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0" xfId="0" applyBorder="1" applyAlignment="1">
      <alignment horizontal="centerContinuous"/>
    </xf>
    <xf numFmtId="0" fontId="0" fillId="0" borderId="5" xfId="0" applyBorder="1" applyAlignment="1">
      <alignment horizontal="centerContinuous"/>
    </xf>
    <xf numFmtId="0" fontId="0" fillId="0" borderId="9" xfId="0" applyBorder="1" applyAlignment="1">
      <alignment horizontal="center"/>
    </xf>
    <xf numFmtId="0" fontId="0" fillId="0" borderId="10" xfId="0" applyBorder="1" applyAlignment="1">
      <alignment horizontal="center"/>
    </xf>
    <xf numFmtId="0" fontId="0" fillId="0" borderId="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1" xfId="0" applyBorder="1" applyAlignment="1">
      <alignment horizontal="center"/>
    </xf>
    <xf numFmtId="0" fontId="0" fillId="0" borderId="19" xfId="0" applyBorder="1" applyAlignment="1">
      <alignment horizontal="center"/>
    </xf>
    <xf numFmtId="0" fontId="0" fillId="0" borderId="12" xfId="0" applyBorder="1" applyAlignment="1">
      <alignment horizontal="center"/>
    </xf>
    <xf numFmtId="0" fontId="3" fillId="0" borderId="4" xfId="0" applyFont="1" applyBorder="1" applyAlignment="1">
      <alignment horizontal="centerContinuous"/>
    </xf>
    <xf numFmtId="0" fontId="1" fillId="0" borderId="9" xfId="0" applyFont="1" applyBorder="1" applyAlignment="1">
      <alignment horizontal="center"/>
    </xf>
    <xf numFmtId="0" fontId="1" fillId="0" borderId="10" xfId="0" applyFont="1" applyBorder="1" applyAlignment="1">
      <alignment horizontal="center"/>
    </xf>
    <xf numFmtId="0" fontId="1" fillId="0" borderId="5" xfId="0" applyFont="1" applyBorder="1" applyAlignment="1">
      <alignment horizontal="center"/>
    </xf>
    <xf numFmtId="0" fontId="0" fillId="2" borderId="10" xfId="0" applyFill="1" applyBorder="1"/>
    <xf numFmtId="0" fontId="1" fillId="2" borderId="10" xfId="0" applyFont="1" applyFill="1" applyBorder="1" applyAlignment="1">
      <alignment horizontal="center"/>
    </xf>
    <xf numFmtId="0" fontId="0" fillId="2" borderId="10" xfId="0" applyFill="1" applyBorder="1" applyAlignment="1">
      <alignment horizontal="center"/>
    </xf>
    <xf numFmtId="0" fontId="0" fillId="2" borderId="14" xfId="0" applyFill="1" applyBorder="1" applyAlignment="1">
      <alignment horizontal="center"/>
    </xf>
    <xf numFmtId="0" fontId="0" fillId="2" borderId="17" xfId="0" applyFill="1" applyBorder="1" applyAlignment="1">
      <alignment horizontal="center"/>
    </xf>
    <xf numFmtId="0" fontId="0" fillId="2" borderId="19" xfId="0" applyFill="1" applyBorder="1" applyAlignment="1">
      <alignment horizontal="center"/>
    </xf>
    <xf numFmtId="0" fontId="4" fillId="0" borderId="0" xfId="0" applyFont="1"/>
    <xf numFmtId="0" fontId="4" fillId="0" borderId="0" xfId="0" applyFont="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9" xfId="0" applyFont="1" applyBorder="1" applyAlignment="1">
      <alignment vertical="center"/>
    </xf>
    <xf numFmtId="0" fontId="4" fillId="0" borderId="16" xfId="0" applyFont="1" applyBorder="1" applyAlignment="1">
      <alignment horizontal="center" vertical="center"/>
    </xf>
    <xf numFmtId="165" fontId="4" fillId="0" borderId="18" xfId="0" applyNumberFormat="1" applyFont="1" applyBorder="1" applyAlignment="1" applyProtection="1">
      <alignment horizontal="center" vertical="center"/>
    </xf>
    <xf numFmtId="165" fontId="4" fillId="0" borderId="18"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164" fontId="4" fillId="0" borderId="18" xfId="0" applyNumberFormat="1"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2" xfId="0" applyFont="1" applyBorder="1" applyAlignment="1">
      <alignment horizontal="center" vertical="center"/>
    </xf>
    <xf numFmtId="0" fontId="4" fillId="3" borderId="23" xfId="0" applyFont="1" applyFill="1" applyBorder="1" applyAlignment="1" applyProtection="1">
      <alignment horizontal="center" vertical="center"/>
      <protection locked="0"/>
    </xf>
    <xf numFmtId="2" fontId="4" fillId="0" borderId="18" xfId="0" applyNumberFormat="1" applyFont="1" applyBorder="1" applyAlignment="1" applyProtection="1">
      <alignment horizontal="center" vertical="center"/>
    </xf>
    <xf numFmtId="0" fontId="0" fillId="0" borderId="24" xfId="0" applyBorder="1"/>
    <xf numFmtId="0" fontId="4" fillId="4" borderId="1" xfId="0" applyFont="1" applyFill="1" applyBorder="1" applyAlignment="1">
      <alignment vertical="center"/>
    </xf>
    <xf numFmtId="0" fontId="4" fillId="4" borderId="3" xfId="0" applyFont="1" applyFill="1" applyBorder="1" applyAlignment="1">
      <alignment vertical="center"/>
    </xf>
    <xf numFmtId="0" fontId="8" fillId="4" borderId="4" xfId="0" applyFont="1" applyFill="1" applyBorder="1" applyAlignment="1">
      <alignment horizontal="centerContinuous" vertical="center"/>
    </xf>
    <xf numFmtId="0" fontId="9" fillId="4" borderId="5" xfId="0" applyFont="1" applyFill="1" applyBorder="1" applyAlignment="1">
      <alignment horizontal="centerContinuous" vertical="center"/>
    </xf>
    <xf numFmtId="0" fontId="0" fillId="4" borderId="6" xfId="0" applyFill="1" applyBorder="1"/>
    <xf numFmtId="0" fontId="4" fillId="4" borderId="8" xfId="0" applyFont="1" applyFill="1" applyBorder="1" applyAlignment="1">
      <alignment vertical="center"/>
    </xf>
    <xf numFmtId="0" fontId="10" fillId="5" borderId="4" xfId="0" applyFont="1" applyFill="1" applyBorder="1" applyAlignment="1">
      <alignment horizontal="centerContinuous"/>
    </xf>
    <xf numFmtId="0" fontId="4" fillId="5" borderId="5" xfId="0" applyFont="1" applyFill="1" applyBorder="1" applyAlignment="1">
      <alignment horizontal="centerContinuous" vertical="center"/>
    </xf>
    <xf numFmtId="0" fontId="7" fillId="5" borderId="4" xfId="0" applyFont="1" applyFill="1" applyBorder="1" applyAlignment="1">
      <alignment horizontal="centerContinuous" vertical="center"/>
    </xf>
    <xf numFmtId="0" fontId="7" fillId="5" borderId="5" xfId="0" applyFont="1" applyFill="1" applyBorder="1" applyAlignment="1">
      <alignment horizontal="centerContinuous" vertical="center"/>
    </xf>
    <xf numFmtId="0" fontId="4" fillId="0" borderId="16" xfId="0" quotePrefix="1" applyFont="1" applyBorder="1" applyAlignment="1">
      <alignment horizontal="center" vertical="center"/>
    </xf>
    <xf numFmtId="0" fontId="4" fillId="0" borderId="11" xfId="0" applyFont="1" applyBorder="1" applyAlignment="1">
      <alignment horizontal="center" vertical="center"/>
    </xf>
    <xf numFmtId="0" fontId="4" fillId="0" borderId="25" xfId="0" applyFont="1" applyBorder="1" applyAlignment="1">
      <alignment vertical="center"/>
    </xf>
    <xf numFmtId="0" fontId="4" fillId="0" borderId="22" xfId="0" quotePrefix="1" applyFont="1" applyBorder="1" applyAlignment="1">
      <alignment horizontal="center" vertical="center"/>
    </xf>
    <xf numFmtId="164" fontId="4" fillId="0" borderId="12" xfId="0" applyNumberFormat="1" applyFont="1" applyBorder="1" applyAlignment="1">
      <alignment horizontal="center" vertical="center"/>
    </xf>
    <xf numFmtId="0" fontId="4" fillId="0" borderId="26" xfId="0" quotePrefix="1" applyFont="1" applyBorder="1" applyAlignment="1">
      <alignment horizontal="center" vertical="center"/>
    </xf>
    <xf numFmtId="167" fontId="4" fillId="0" borderId="27" xfId="0" applyNumberFormat="1" applyFont="1" applyBorder="1" applyAlignment="1">
      <alignment horizontal="center" vertical="center"/>
    </xf>
    <xf numFmtId="168" fontId="4" fillId="0" borderId="18" xfId="0" applyNumberFormat="1" applyFont="1" applyBorder="1" applyAlignment="1">
      <alignment horizontal="center" vertical="center"/>
    </xf>
    <xf numFmtId="0" fontId="13" fillId="0" borderId="0" xfId="0" applyFont="1"/>
    <xf numFmtId="0" fontId="0" fillId="4" borderId="1" xfId="0" applyFill="1" applyBorder="1"/>
    <xf numFmtId="0" fontId="0" fillId="4" borderId="3" xfId="0" applyFill="1" applyBorder="1"/>
    <xf numFmtId="0" fontId="3" fillId="4" borderId="5" xfId="0" applyFont="1" applyFill="1" applyBorder="1" applyAlignment="1">
      <alignment horizontal="centerContinuous"/>
    </xf>
    <xf numFmtId="0" fontId="0" fillId="4" borderId="8" xfId="0" applyFill="1" applyBorder="1"/>
    <xf numFmtId="0" fontId="0" fillId="5" borderId="5" xfId="0" applyFill="1" applyBorder="1" applyAlignment="1">
      <alignment horizontal="centerContinuous"/>
    </xf>
    <xf numFmtId="0" fontId="16" fillId="4" borderId="4" xfId="0" applyFont="1" applyFill="1" applyBorder="1" applyAlignment="1">
      <alignment horizontal="centerContinuous"/>
    </xf>
    <xf numFmtId="0" fontId="3" fillId="5" borderId="4" xfId="0" applyFont="1" applyFill="1" applyBorder="1" applyAlignment="1">
      <alignment horizontal="centerContinuous"/>
    </xf>
    <xf numFmtId="0" fontId="17" fillId="0" borderId="16" xfId="0" applyFont="1" applyBorder="1" applyAlignment="1">
      <alignment horizontal="center"/>
    </xf>
    <xf numFmtId="0" fontId="17" fillId="6" borderId="28" xfId="0" applyFont="1" applyFill="1" applyBorder="1" applyAlignment="1" applyProtection="1">
      <alignment horizontal="center"/>
      <protection locked="0"/>
    </xf>
    <xf numFmtId="0" fontId="17" fillId="6" borderId="23" xfId="0" applyFont="1" applyFill="1" applyBorder="1" applyAlignment="1" applyProtection="1">
      <alignment horizontal="center"/>
      <protection locked="0"/>
    </xf>
    <xf numFmtId="0" fontId="17" fillId="0" borderId="29" xfId="0" applyFont="1" applyBorder="1"/>
    <xf numFmtId="0" fontId="17" fillId="0" borderId="5" xfId="0" applyFont="1" applyBorder="1"/>
    <xf numFmtId="0" fontId="17" fillId="5" borderId="5" xfId="0" applyFont="1" applyFill="1" applyBorder="1" applyAlignment="1">
      <alignment horizontal="centerContinuous"/>
    </xf>
    <xf numFmtId="2" fontId="17" fillId="0" borderId="18" xfId="0" applyNumberFormat="1" applyFont="1" applyBorder="1" applyAlignment="1">
      <alignment horizontal="center"/>
    </xf>
    <xf numFmtId="164" fontId="17" fillId="0" borderId="18" xfId="0" applyNumberFormat="1" applyFont="1" applyBorder="1" applyAlignment="1">
      <alignment horizontal="center"/>
    </xf>
    <xf numFmtId="0" fontId="0" fillId="0" borderId="0" xfId="0" applyAlignment="1">
      <alignment wrapText="1"/>
    </xf>
    <xf numFmtId="0" fontId="17" fillId="0" borderId="0" xfId="0" applyFont="1" applyAlignment="1">
      <alignment wrapText="1"/>
    </xf>
    <xf numFmtId="0" fontId="18" fillId="0" borderId="0" xfId="0" applyFont="1"/>
    <xf numFmtId="0" fontId="18" fillId="0" borderId="0" xfId="0" applyFont="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Wt% NaOCl vs Specific Gravity</a:t>
            </a:r>
          </a:p>
        </c:rich>
      </c:tx>
      <c:layout>
        <c:manualLayout>
          <c:xMode val="edge"/>
          <c:yMode val="edge"/>
          <c:x val="0.28191547937890493"/>
          <c:y val="3.7735975476976165E-2"/>
        </c:manualLayout>
      </c:layout>
      <c:overlay val="0"/>
      <c:spPr>
        <a:noFill/>
        <a:ln w="25400">
          <a:noFill/>
        </a:ln>
      </c:spPr>
    </c:title>
    <c:autoTitleDeleted val="0"/>
    <c:plotArea>
      <c:layout>
        <c:manualLayout>
          <c:layoutTarget val="inner"/>
          <c:xMode val="edge"/>
          <c:yMode val="edge"/>
          <c:x val="9.1489551798437083E-2"/>
          <c:y val="0.2332769393122163"/>
          <c:w val="0.87021457408280856"/>
          <c:h val="0.59862979279384909"/>
        </c:manualLayout>
      </c:layout>
      <c:scatterChart>
        <c:scatterStyle val="lineMarker"/>
        <c:varyColors val="0"/>
        <c:ser>
          <c:idx val="0"/>
          <c:order val="0"/>
          <c:spPr>
            <a:ln w="19050">
              <a:noFill/>
            </a:ln>
          </c:spPr>
          <c:marker>
            <c:symbol val="diamond"/>
            <c:size val="5"/>
            <c:spPr>
              <a:solidFill>
                <a:srgbClr val="000080"/>
              </a:solidFill>
              <a:ln>
                <a:solidFill>
                  <a:srgbClr val="000080"/>
                </a:solidFill>
                <a:prstDash val="solid"/>
              </a:ln>
            </c:spPr>
          </c:marker>
          <c:trendline>
            <c:spPr>
              <a:ln w="3175">
                <a:solidFill>
                  <a:srgbClr val="000000"/>
                </a:solidFill>
                <a:prstDash val="sysDash"/>
              </a:ln>
            </c:spPr>
            <c:trendlineType val="poly"/>
            <c:order val="2"/>
            <c:dispRSqr val="1"/>
            <c:dispEq val="1"/>
            <c:trendlineLbl>
              <c:layout>
                <c:manualLayout>
                  <c:xMode val="edge"/>
                  <c:yMode val="edge"/>
                  <c:x val="0.57340544673671612"/>
                  <c:y val="0.63636576827082536"/>
                </c:manualLayout>
              </c:layout>
              <c:numFmt formatCode="General" sourceLinked="0"/>
              <c:spPr>
                <a:noFill/>
                <a:ln w="25400">
                  <a:noFill/>
                </a:ln>
              </c:spPr>
              <c:txPr>
                <a:bodyPr/>
                <a:lstStyle/>
                <a:p>
                  <a:pPr algn="ctr" rtl="1">
                    <a:defRPr sz="800" b="0" i="0" u="none" strike="noStrike" baseline="0">
                      <a:solidFill>
                        <a:srgbClr val="000000"/>
                      </a:solidFill>
                      <a:latin typeface="Arial"/>
                      <a:ea typeface="Arial"/>
                      <a:cs typeface="Arial"/>
                    </a:defRPr>
                  </a:pPr>
                  <a:endParaRPr lang="en-US"/>
                </a:p>
              </c:txPr>
            </c:trendlineLbl>
          </c:trendline>
          <c:xVal>
            <c:numRef>
              <c:f>'Phys. Prop. Data'!$B$10:$B$29</c:f>
              <c:numCache>
                <c:formatCode>General</c:formatCode>
                <c:ptCount val="20"/>
                <c:pt idx="0">
                  <c:v>1.04</c:v>
                </c:pt>
                <c:pt idx="1">
                  <c:v>2.04</c:v>
                </c:pt>
                <c:pt idx="2">
                  <c:v>3.02</c:v>
                </c:pt>
                <c:pt idx="3">
                  <c:v>3.98</c:v>
                </c:pt>
                <c:pt idx="4">
                  <c:v>4.91</c:v>
                </c:pt>
                <c:pt idx="5">
                  <c:v>5.81</c:v>
                </c:pt>
                <c:pt idx="6">
                  <c:v>6.69</c:v>
                </c:pt>
                <c:pt idx="7">
                  <c:v>7.55</c:v>
                </c:pt>
                <c:pt idx="8">
                  <c:v>8.39</c:v>
                </c:pt>
                <c:pt idx="9">
                  <c:v>9.2100000000000009</c:v>
                </c:pt>
                <c:pt idx="10">
                  <c:v>10.01</c:v>
                </c:pt>
                <c:pt idx="11">
                  <c:v>10.79</c:v>
                </c:pt>
                <c:pt idx="12">
                  <c:v>11.55</c:v>
                </c:pt>
                <c:pt idx="13">
                  <c:v>12.29</c:v>
                </c:pt>
                <c:pt idx="14">
                  <c:v>13.02</c:v>
                </c:pt>
                <c:pt idx="15">
                  <c:v>13.73</c:v>
                </c:pt>
                <c:pt idx="16">
                  <c:v>14.42</c:v>
                </c:pt>
                <c:pt idx="17">
                  <c:v>15.1</c:v>
                </c:pt>
                <c:pt idx="18">
                  <c:v>15.76</c:v>
                </c:pt>
                <c:pt idx="19">
                  <c:v>16.41</c:v>
                </c:pt>
              </c:numCache>
            </c:numRef>
          </c:xVal>
          <c:yVal>
            <c:numRef>
              <c:f>'Phys. Prop. Data'!$C$10:$C$29</c:f>
              <c:numCache>
                <c:formatCode>General</c:formatCode>
                <c:ptCount val="20"/>
                <c:pt idx="0">
                  <c:v>1.014</c:v>
                </c:pt>
                <c:pt idx="1">
                  <c:v>1.028</c:v>
                </c:pt>
                <c:pt idx="2">
                  <c:v>1.042</c:v>
                </c:pt>
                <c:pt idx="3">
                  <c:v>1.056</c:v>
                </c:pt>
                <c:pt idx="4">
                  <c:v>1.07</c:v>
                </c:pt>
                <c:pt idx="5">
                  <c:v>1.0840000000000001</c:v>
                </c:pt>
                <c:pt idx="6">
                  <c:v>1.0980000000000001</c:v>
                </c:pt>
                <c:pt idx="7">
                  <c:v>1.1120000000000001</c:v>
                </c:pt>
                <c:pt idx="8">
                  <c:v>1.1259999999999999</c:v>
                </c:pt>
                <c:pt idx="9">
                  <c:v>1.1399999999999999</c:v>
                </c:pt>
                <c:pt idx="10">
                  <c:v>1.1539999999999999</c:v>
                </c:pt>
                <c:pt idx="11">
                  <c:v>1.1679999999999999</c:v>
                </c:pt>
                <c:pt idx="12">
                  <c:v>1.1819999999999999</c:v>
                </c:pt>
                <c:pt idx="13">
                  <c:v>1.196</c:v>
                </c:pt>
                <c:pt idx="14">
                  <c:v>1.21</c:v>
                </c:pt>
                <c:pt idx="15">
                  <c:v>1.224</c:v>
                </c:pt>
                <c:pt idx="16">
                  <c:v>1.238</c:v>
                </c:pt>
                <c:pt idx="17">
                  <c:v>1.252</c:v>
                </c:pt>
                <c:pt idx="18">
                  <c:v>1.266</c:v>
                </c:pt>
                <c:pt idx="19">
                  <c:v>1.28</c:v>
                </c:pt>
              </c:numCache>
            </c:numRef>
          </c:yVal>
          <c:smooth val="0"/>
          <c:extLst>
            <c:ext xmlns:c16="http://schemas.microsoft.com/office/drawing/2014/chart" uri="{C3380CC4-5D6E-409C-BE32-E72D297353CC}">
              <c16:uniqueId val="{00000001-2D16-4717-8761-8E57A6411CAF}"/>
            </c:ext>
          </c:extLst>
        </c:ser>
        <c:dLbls>
          <c:showLegendKey val="0"/>
          <c:showVal val="0"/>
          <c:showCatName val="0"/>
          <c:showSerName val="0"/>
          <c:showPercent val="0"/>
          <c:showBubbleSize val="0"/>
        </c:dLbls>
        <c:axId val="281534848"/>
        <c:axId val="1"/>
      </c:scatterChart>
      <c:valAx>
        <c:axId val="28153484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Wt% NaOCl</a:t>
                </a:r>
              </a:p>
            </c:rich>
          </c:tx>
          <c:layout>
            <c:manualLayout>
              <c:xMode val="edge"/>
              <c:yMode val="edge"/>
              <c:x val="0.46383075097812287"/>
              <c:y val="0.9193855843481465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in val="0.8"/>
        </c:scaling>
        <c:delete val="0"/>
        <c:axPos val="l"/>
        <c:title>
          <c:tx>
            <c:rich>
              <a:bodyPr/>
              <a:lstStyle/>
              <a:p>
                <a:pPr>
                  <a:defRPr sz="800" b="1" i="0" u="none" strike="noStrike" baseline="0">
                    <a:solidFill>
                      <a:srgbClr val="000000"/>
                    </a:solidFill>
                    <a:latin typeface="Arial"/>
                    <a:ea typeface="Arial"/>
                    <a:cs typeface="Arial"/>
                  </a:defRPr>
                </a:pPr>
                <a:r>
                  <a:rPr lang="en-US"/>
                  <a:t>Specific Gravity, g/ml</a:t>
                </a:r>
              </a:p>
            </c:rich>
          </c:tx>
          <c:layout>
            <c:manualLayout>
              <c:xMode val="edge"/>
              <c:yMode val="edge"/>
              <c:x val="1.1702151974218696E-2"/>
              <c:y val="0.34305432251796514"/>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81534848"/>
        <c:crosses val="autoZero"/>
        <c:crossBetween val="midCat"/>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Wt% NaOH vs Specific Gravity</a:t>
            </a:r>
          </a:p>
        </c:rich>
      </c:tx>
      <c:layout>
        <c:manualLayout>
          <c:xMode val="edge"/>
          <c:yMode val="edge"/>
          <c:x val="0.28293736501079914"/>
          <c:y val="3.8529028462362024E-2"/>
        </c:manualLayout>
      </c:layout>
      <c:overlay val="0"/>
      <c:spPr>
        <a:noFill/>
        <a:ln w="25400">
          <a:noFill/>
        </a:ln>
      </c:spPr>
    </c:title>
    <c:autoTitleDeleted val="0"/>
    <c:plotArea>
      <c:layout>
        <c:manualLayout>
          <c:layoutTarget val="inner"/>
          <c:xMode val="edge"/>
          <c:yMode val="edge"/>
          <c:x val="7.0194384449244057E-2"/>
          <c:y val="0.17688326703175292"/>
          <c:w val="0.89848812095032393"/>
          <c:h val="0.69527383179807833"/>
        </c:manualLayout>
      </c:layout>
      <c:scatterChart>
        <c:scatterStyle val="lineMarker"/>
        <c:varyColors val="0"/>
        <c:ser>
          <c:idx val="0"/>
          <c:order val="0"/>
          <c:spPr>
            <a:ln w="19050">
              <a:noFill/>
            </a:ln>
          </c:spPr>
          <c:marker>
            <c:symbol val="diamond"/>
            <c:size val="5"/>
            <c:spPr>
              <a:solidFill>
                <a:srgbClr val="000080"/>
              </a:solidFill>
              <a:ln>
                <a:solidFill>
                  <a:srgbClr val="000080"/>
                </a:solidFill>
                <a:prstDash val="solid"/>
              </a:ln>
            </c:spPr>
          </c:marker>
          <c:trendline>
            <c:spPr>
              <a:ln w="3175">
                <a:solidFill>
                  <a:srgbClr val="000000"/>
                </a:solidFill>
                <a:prstDash val="sysDash"/>
              </a:ln>
            </c:spPr>
            <c:trendlineType val="poly"/>
            <c:order val="2"/>
            <c:dispRSqr val="1"/>
            <c:dispEq val="1"/>
            <c:trendlineLbl>
              <c:layout>
                <c:manualLayout>
                  <c:xMode val="edge"/>
                  <c:yMode val="edge"/>
                  <c:x val="0.5356371490280778"/>
                  <c:y val="0.54991431532643975"/>
                </c:manualLayout>
              </c:layout>
              <c:numFmt formatCode="General" sourceLinked="0"/>
              <c:spPr>
                <a:noFill/>
                <a:ln w="25400">
                  <a:noFill/>
                </a:ln>
              </c:spPr>
              <c:txPr>
                <a:bodyPr/>
                <a:lstStyle/>
                <a:p>
                  <a:pPr algn="ctr" rtl="1">
                    <a:defRPr sz="800" b="0" i="0" u="none" strike="noStrike" baseline="0">
                      <a:solidFill>
                        <a:srgbClr val="000000"/>
                      </a:solidFill>
                      <a:latin typeface="Arial"/>
                      <a:ea typeface="Arial"/>
                      <a:cs typeface="Arial"/>
                    </a:defRPr>
                  </a:pPr>
                  <a:endParaRPr lang="en-US"/>
                </a:p>
              </c:txPr>
            </c:trendlineLbl>
          </c:trendline>
          <c:xVal>
            <c:numRef>
              <c:f>'Phys. Prop. Data'!$E$10:$E$35</c:f>
              <c:numCache>
                <c:formatCode>General</c:formatCode>
                <c:ptCount val="26"/>
                <c:pt idx="0">
                  <c:v>2</c:v>
                </c:pt>
                <c:pt idx="1">
                  <c:v>4</c:v>
                </c:pt>
                <c:pt idx="2">
                  <c:v>6</c:v>
                </c:pt>
                <c:pt idx="3">
                  <c:v>8</c:v>
                </c:pt>
                <c:pt idx="4">
                  <c:v>10</c:v>
                </c:pt>
                <c:pt idx="5">
                  <c:v>12</c:v>
                </c:pt>
                <c:pt idx="6">
                  <c:v>14</c:v>
                </c:pt>
                <c:pt idx="7">
                  <c:v>16</c:v>
                </c:pt>
                <c:pt idx="8">
                  <c:v>18</c:v>
                </c:pt>
                <c:pt idx="9">
                  <c:v>20</c:v>
                </c:pt>
                <c:pt idx="10">
                  <c:v>22</c:v>
                </c:pt>
                <c:pt idx="11">
                  <c:v>24</c:v>
                </c:pt>
                <c:pt idx="12">
                  <c:v>26</c:v>
                </c:pt>
                <c:pt idx="13">
                  <c:v>28</c:v>
                </c:pt>
                <c:pt idx="14">
                  <c:v>30</c:v>
                </c:pt>
                <c:pt idx="15">
                  <c:v>32</c:v>
                </c:pt>
                <c:pt idx="16">
                  <c:v>34</c:v>
                </c:pt>
                <c:pt idx="17">
                  <c:v>36</c:v>
                </c:pt>
                <c:pt idx="18">
                  <c:v>38</c:v>
                </c:pt>
                <c:pt idx="19">
                  <c:v>40</c:v>
                </c:pt>
                <c:pt idx="20">
                  <c:v>42</c:v>
                </c:pt>
                <c:pt idx="21">
                  <c:v>44</c:v>
                </c:pt>
                <c:pt idx="22">
                  <c:v>46</c:v>
                </c:pt>
                <c:pt idx="23">
                  <c:v>48</c:v>
                </c:pt>
                <c:pt idx="24">
                  <c:v>50</c:v>
                </c:pt>
                <c:pt idx="25">
                  <c:v>52</c:v>
                </c:pt>
              </c:numCache>
            </c:numRef>
          </c:xVal>
          <c:yVal>
            <c:numRef>
              <c:f>'Phys. Prop. Data'!$F$10:$F$35</c:f>
              <c:numCache>
                <c:formatCode>General</c:formatCode>
                <c:ptCount val="26"/>
                <c:pt idx="0">
                  <c:v>1.02</c:v>
                </c:pt>
                <c:pt idx="1">
                  <c:v>1.05</c:v>
                </c:pt>
                <c:pt idx="2">
                  <c:v>1.07</c:v>
                </c:pt>
                <c:pt idx="3">
                  <c:v>1.0900000000000001</c:v>
                </c:pt>
                <c:pt idx="4">
                  <c:v>1.1100000000000001</c:v>
                </c:pt>
                <c:pt idx="5">
                  <c:v>1.1299999999999999</c:v>
                </c:pt>
                <c:pt idx="6">
                  <c:v>1.1599999999999999</c:v>
                </c:pt>
                <c:pt idx="7">
                  <c:v>1.18</c:v>
                </c:pt>
                <c:pt idx="8">
                  <c:v>1.2</c:v>
                </c:pt>
                <c:pt idx="9">
                  <c:v>1.22</c:v>
                </c:pt>
                <c:pt idx="10">
                  <c:v>1.25</c:v>
                </c:pt>
                <c:pt idx="11">
                  <c:v>1.27</c:v>
                </c:pt>
                <c:pt idx="12">
                  <c:v>1.29</c:v>
                </c:pt>
                <c:pt idx="13">
                  <c:v>1.31</c:v>
                </c:pt>
                <c:pt idx="14">
                  <c:v>1.33</c:v>
                </c:pt>
                <c:pt idx="15">
                  <c:v>1.35</c:v>
                </c:pt>
                <c:pt idx="16">
                  <c:v>1.37</c:v>
                </c:pt>
                <c:pt idx="17">
                  <c:v>1.39</c:v>
                </c:pt>
                <c:pt idx="18">
                  <c:v>1.41</c:v>
                </c:pt>
                <c:pt idx="19">
                  <c:v>1.43</c:v>
                </c:pt>
                <c:pt idx="20">
                  <c:v>1.45</c:v>
                </c:pt>
                <c:pt idx="21">
                  <c:v>1.47</c:v>
                </c:pt>
                <c:pt idx="22">
                  <c:v>1.49</c:v>
                </c:pt>
                <c:pt idx="23">
                  <c:v>1.51</c:v>
                </c:pt>
                <c:pt idx="24">
                  <c:v>1.53</c:v>
                </c:pt>
                <c:pt idx="25">
                  <c:v>1.55</c:v>
                </c:pt>
              </c:numCache>
            </c:numRef>
          </c:yVal>
          <c:smooth val="0"/>
          <c:extLst>
            <c:ext xmlns:c16="http://schemas.microsoft.com/office/drawing/2014/chart" uri="{C3380CC4-5D6E-409C-BE32-E72D297353CC}">
              <c16:uniqueId val="{00000001-71E3-494B-A916-BD8299DAD80F}"/>
            </c:ext>
          </c:extLst>
        </c:ser>
        <c:dLbls>
          <c:showLegendKey val="0"/>
          <c:showVal val="0"/>
          <c:showCatName val="0"/>
          <c:showSerName val="0"/>
          <c:showPercent val="0"/>
          <c:showBubbleSize val="0"/>
        </c:dLbls>
        <c:axId val="461637288"/>
        <c:axId val="1"/>
      </c:scatterChart>
      <c:valAx>
        <c:axId val="46163728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Wt% NaOH</a:t>
                </a:r>
              </a:p>
            </c:rich>
          </c:tx>
          <c:layout>
            <c:manualLayout>
              <c:xMode val="edge"/>
              <c:yMode val="edge"/>
              <c:x val="0.45896328293736499"/>
              <c:y val="0.9176914051944409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in val="0.8"/>
        </c:scaling>
        <c:delete val="0"/>
        <c:axPos val="l"/>
        <c:title>
          <c:tx>
            <c:rich>
              <a:bodyPr/>
              <a:lstStyle/>
              <a:p>
                <a:pPr>
                  <a:defRPr sz="800" b="1" i="0" u="none" strike="noStrike" baseline="0">
                    <a:solidFill>
                      <a:srgbClr val="000000"/>
                    </a:solidFill>
                    <a:latin typeface="Arial"/>
                    <a:ea typeface="Arial"/>
                    <a:cs typeface="Arial"/>
                  </a:defRPr>
                </a:pPr>
                <a:r>
                  <a:rPr lang="en-US"/>
                  <a:t>Specific Gravity, g/ml</a:t>
                </a:r>
              </a:p>
            </c:rich>
          </c:tx>
          <c:layout>
            <c:manualLayout>
              <c:xMode val="edge"/>
              <c:yMode val="edge"/>
              <c:x val="1.1879049676025918E-2"/>
              <c:y val="0.3309993808812010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1637288"/>
        <c:crosses val="autoZero"/>
        <c:crossBetween val="midCat"/>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0</xdr:colOff>
      <xdr:row>3</xdr:row>
      <xdr:rowOff>0</xdr:rowOff>
    </xdr:from>
    <xdr:to>
      <xdr:col>13</xdr:col>
      <xdr:colOff>590550</xdr:colOff>
      <xdr:row>19</xdr:row>
      <xdr:rowOff>133350</xdr:rowOff>
    </xdr:to>
    <xdr:graphicFrame macro="">
      <xdr:nvGraphicFramePr>
        <xdr:cNvPr id="1025" name="Chart 1">
          <a:extLst>
            <a:ext uri="{FF2B5EF4-FFF2-40B4-BE49-F238E27FC236}">
              <a16:creationId xmlns:a16="http://schemas.microsoft.com/office/drawing/2014/main" id="{14AB2E97-2F0B-4873-8D96-EFDE62C88F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42863</xdr:colOff>
      <xdr:row>21</xdr:row>
      <xdr:rowOff>38100</xdr:rowOff>
    </xdr:from>
    <xdr:to>
      <xdr:col>13</xdr:col>
      <xdr:colOff>566738</xdr:colOff>
      <xdr:row>38</xdr:row>
      <xdr:rowOff>0</xdr:rowOff>
    </xdr:to>
    <xdr:graphicFrame macro="">
      <xdr:nvGraphicFramePr>
        <xdr:cNvPr id="1026" name="Chart 2">
          <a:extLst>
            <a:ext uri="{FF2B5EF4-FFF2-40B4-BE49-F238E27FC236}">
              <a16:creationId xmlns:a16="http://schemas.microsoft.com/office/drawing/2014/main" id="{30ECDEA4-6649-4409-90C9-911FF5397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G64"/>
  <sheetViews>
    <sheetView zoomScale="75" workbookViewId="0">
      <selection activeCell="C29" sqref="C29"/>
    </sheetView>
  </sheetViews>
  <sheetFormatPr defaultRowHeight="12.75" x14ac:dyDescent="0.35"/>
  <cols>
    <col min="2" max="2" width="64.53125" customWidth="1"/>
    <col min="3" max="3" width="14.86328125" customWidth="1"/>
  </cols>
  <sheetData>
    <row r="2" spans="2:3" ht="13.15" x14ac:dyDescent="0.4">
      <c r="B2" s="96" t="s">
        <v>34</v>
      </c>
    </row>
    <row r="3" spans="2:3" ht="15" x14ac:dyDescent="0.4">
      <c r="B3" s="94"/>
      <c r="C3" s="93"/>
    </row>
    <row r="4" spans="2:3" ht="76.900000000000006" x14ac:dyDescent="0.35">
      <c r="B4" s="93" t="s">
        <v>39</v>
      </c>
    </row>
    <row r="6" spans="2:3" ht="51" x14ac:dyDescent="0.35">
      <c r="B6" s="93" t="s">
        <v>35</v>
      </c>
    </row>
    <row r="8" spans="2:3" x14ac:dyDescent="0.35">
      <c r="B8" t="s">
        <v>36</v>
      </c>
    </row>
    <row r="9" spans="2:3" x14ac:dyDescent="0.35">
      <c r="B9" t="s">
        <v>37</v>
      </c>
    </row>
    <row r="10" spans="2:3" x14ac:dyDescent="0.35">
      <c r="B10" t="s">
        <v>38</v>
      </c>
    </row>
    <row r="12" spans="2:3" ht="13.15" x14ac:dyDescent="0.4">
      <c r="B12" s="95" t="s">
        <v>40</v>
      </c>
    </row>
    <row r="13" spans="2:3" ht="13.15" x14ac:dyDescent="0.4">
      <c r="B13" s="95" t="s">
        <v>41</v>
      </c>
    </row>
    <row r="14" spans="2:3" ht="13.15" x14ac:dyDescent="0.4">
      <c r="B14" s="95" t="s">
        <v>42</v>
      </c>
    </row>
    <row r="16" spans="2:3" ht="13.15" thickBot="1" x14ac:dyDescent="0.4"/>
    <row r="17" spans="1:7" ht="21.95" customHeight="1" x14ac:dyDescent="0.45">
      <c r="A17" s="38"/>
      <c r="B17" s="59"/>
      <c r="C17" s="60"/>
      <c r="D17" s="38"/>
      <c r="E17" s="37"/>
      <c r="F17" s="37"/>
      <c r="G17" s="37"/>
    </row>
    <row r="18" spans="1:7" ht="21.95" customHeight="1" x14ac:dyDescent="0.45">
      <c r="A18" s="38"/>
      <c r="B18" s="61" t="s">
        <v>0</v>
      </c>
      <c r="C18" s="62"/>
      <c r="D18" s="38"/>
      <c r="E18" s="37"/>
      <c r="F18" s="37"/>
      <c r="G18" s="37"/>
    </row>
    <row r="19" spans="1:7" ht="21.95" customHeight="1" x14ac:dyDescent="0.45">
      <c r="A19" s="38"/>
      <c r="B19" s="61" t="s">
        <v>1</v>
      </c>
      <c r="C19" s="62"/>
      <c r="D19" s="38"/>
      <c r="E19" s="37"/>
      <c r="F19" s="37"/>
      <c r="G19" s="37"/>
    </row>
    <row r="20" spans="1:7" ht="21.95" customHeight="1" thickBot="1" x14ac:dyDescent="0.5">
      <c r="A20" s="38"/>
      <c r="B20" s="63"/>
      <c r="C20" s="64"/>
      <c r="D20" s="38"/>
      <c r="E20" s="37"/>
      <c r="F20" s="37"/>
      <c r="G20" s="37"/>
    </row>
    <row r="21" spans="1:7" ht="21.95" customHeight="1" thickTop="1" x14ac:dyDescent="0.45">
      <c r="A21" s="38"/>
      <c r="B21" s="4"/>
      <c r="C21" s="39"/>
      <c r="D21" s="38"/>
      <c r="E21" s="37"/>
      <c r="F21" s="37"/>
      <c r="G21" s="37"/>
    </row>
    <row r="22" spans="1:7" ht="21.95" customHeight="1" x14ac:dyDescent="0.45">
      <c r="A22" s="38"/>
      <c r="B22" s="65" t="s">
        <v>2</v>
      </c>
      <c r="C22" s="66"/>
      <c r="D22" s="38"/>
      <c r="E22" s="37"/>
      <c r="F22" s="37"/>
      <c r="G22" s="37"/>
    </row>
    <row r="23" spans="1:7" ht="21.95" customHeight="1" thickBot="1" x14ac:dyDescent="0.5">
      <c r="A23" s="38"/>
      <c r="B23" s="53"/>
      <c r="C23" s="54"/>
      <c r="D23" s="38"/>
      <c r="E23" s="37"/>
      <c r="F23" s="37"/>
      <c r="G23" s="37"/>
    </row>
    <row r="24" spans="1:7" ht="21.95" customHeight="1" thickBot="1" x14ac:dyDescent="0.5">
      <c r="A24" s="38"/>
      <c r="B24" s="46" t="s">
        <v>3</v>
      </c>
      <c r="C24" s="56">
        <v>11.3</v>
      </c>
      <c r="D24" s="38"/>
      <c r="E24" s="37"/>
      <c r="F24" s="37"/>
      <c r="G24" s="37"/>
    </row>
    <row r="25" spans="1:7" ht="21.95" customHeight="1" thickBot="1" x14ac:dyDescent="0.5">
      <c r="A25" s="38"/>
      <c r="B25" s="46" t="s">
        <v>4</v>
      </c>
      <c r="C25" s="56">
        <v>32</v>
      </c>
      <c r="D25" s="38"/>
      <c r="E25" s="37"/>
      <c r="F25" s="37"/>
      <c r="G25" s="37"/>
    </row>
    <row r="26" spans="1:7" ht="21.95" customHeight="1" thickBot="1" x14ac:dyDescent="0.5">
      <c r="A26" s="38"/>
      <c r="B26" s="46" t="s">
        <v>5</v>
      </c>
      <c r="C26" s="56">
        <v>0.3</v>
      </c>
      <c r="D26" s="38"/>
      <c r="E26" s="37"/>
      <c r="F26" s="37"/>
      <c r="G26" s="37"/>
    </row>
    <row r="27" spans="1:7" ht="21.95" customHeight="1" thickBot="1" x14ac:dyDescent="0.5">
      <c r="A27" s="38"/>
      <c r="B27" s="46" t="s">
        <v>6</v>
      </c>
      <c r="C27" s="56">
        <v>30</v>
      </c>
      <c r="D27" s="38"/>
      <c r="E27" s="77"/>
      <c r="F27" s="37"/>
      <c r="G27" s="37"/>
    </row>
    <row r="28" spans="1:7" ht="21.95" customHeight="1" thickBot="1" x14ac:dyDescent="0.5">
      <c r="A28" s="38"/>
      <c r="B28" s="55" t="s">
        <v>7</v>
      </c>
      <c r="C28" s="56">
        <v>30</v>
      </c>
      <c r="D28" s="38"/>
      <c r="E28" s="77"/>
      <c r="F28" s="37"/>
      <c r="G28" s="37"/>
    </row>
    <row r="29" spans="1:7" ht="21.95" customHeight="1" thickBot="1" x14ac:dyDescent="0.5">
      <c r="A29" s="38"/>
      <c r="B29" s="42"/>
      <c r="C29" s="41"/>
      <c r="D29" s="38"/>
      <c r="E29" s="37"/>
      <c r="F29" s="37"/>
      <c r="G29" s="37"/>
    </row>
    <row r="30" spans="1:7" ht="21.95" customHeight="1" thickTop="1" x14ac:dyDescent="0.45">
      <c r="A30" s="38"/>
      <c r="B30" s="40"/>
      <c r="C30" s="39"/>
      <c r="D30" s="38"/>
      <c r="E30" s="37"/>
      <c r="F30" s="37"/>
      <c r="G30" s="37"/>
    </row>
    <row r="31" spans="1:7" ht="21.95" customHeight="1" x14ac:dyDescent="0.45">
      <c r="A31" s="38"/>
      <c r="B31" s="67" t="s">
        <v>8</v>
      </c>
      <c r="C31" s="68"/>
      <c r="D31" s="38"/>
      <c r="E31" s="37"/>
      <c r="F31" s="37"/>
      <c r="G31" s="37"/>
    </row>
    <row r="32" spans="1:7" ht="21.95" customHeight="1" thickBot="1" x14ac:dyDescent="0.5">
      <c r="A32" s="38"/>
      <c r="B32" s="43"/>
      <c r="C32" s="44"/>
      <c r="D32" s="38"/>
      <c r="E32" s="37"/>
      <c r="F32" s="37"/>
      <c r="G32" s="37"/>
    </row>
    <row r="33" spans="1:7" ht="21.95" customHeight="1" thickTop="1" x14ac:dyDescent="0.45">
      <c r="A33" s="38"/>
      <c r="B33" s="45"/>
      <c r="C33" s="39"/>
      <c r="D33" s="38"/>
      <c r="E33" s="37"/>
      <c r="F33" s="37"/>
      <c r="G33" s="37"/>
    </row>
    <row r="34" spans="1:7" ht="21.95" customHeight="1" x14ac:dyDescent="0.45">
      <c r="A34" s="38"/>
      <c r="B34" s="46" t="s">
        <v>9</v>
      </c>
      <c r="C34" s="57">
        <f>(C24/1.05)</f>
        <v>10.761904761904763</v>
      </c>
      <c r="D34" s="38"/>
      <c r="E34" s="37"/>
      <c r="F34" s="37"/>
      <c r="G34" s="37"/>
    </row>
    <row r="35" spans="1:7" ht="21.95" customHeight="1" x14ac:dyDescent="0.45">
      <c r="A35" s="38"/>
      <c r="B35" s="46" t="s">
        <v>10</v>
      </c>
      <c r="C35" s="47">
        <f>(0.0003*((C24)^2)+0.0127*(C24)+1.0012)</f>
        <v>1.183017</v>
      </c>
      <c r="D35" s="38"/>
      <c r="E35" s="37"/>
      <c r="F35" s="37"/>
      <c r="G35" s="37"/>
    </row>
    <row r="36" spans="1:7" ht="21.95" customHeight="1" x14ac:dyDescent="0.45">
      <c r="A36" s="38"/>
      <c r="B36" s="46" t="s">
        <v>11</v>
      </c>
      <c r="C36" s="47">
        <f>(C34*C35*8.337)/100</f>
        <v>1.06142651274</v>
      </c>
      <c r="D36" s="38"/>
      <c r="E36" s="37"/>
      <c r="F36" s="37"/>
      <c r="G36" s="37"/>
    </row>
    <row r="37" spans="1:7" ht="21.95" customHeight="1" x14ac:dyDescent="0.45">
      <c r="A37" s="38"/>
      <c r="B37" s="46" t="s">
        <v>12</v>
      </c>
      <c r="C37" s="47">
        <f>((C36*1.13)+(C26/100)*C35*8.337)/(C25/100)</f>
        <v>3.8406262424474993</v>
      </c>
      <c r="D37" s="38"/>
      <c r="E37" s="37"/>
      <c r="F37" s="37"/>
      <c r="G37" s="37"/>
    </row>
    <row r="38" spans="1:7" ht="21.95" customHeight="1" x14ac:dyDescent="0.45">
      <c r="A38" s="38"/>
      <c r="B38" s="46" t="s">
        <v>13</v>
      </c>
      <c r="C38" s="48">
        <f>(C37/(8.337*(0.00002*(C25^2)+0.0116*C25+0.999)))</f>
        <v>0.33125697731633852</v>
      </c>
      <c r="D38" s="38"/>
      <c r="E38" s="37"/>
      <c r="F38" s="37"/>
      <c r="G38" s="37"/>
    </row>
    <row r="39" spans="1:7" ht="21.95" customHeight="1" x14ac:dyDescent="0.45">
      <c r="A39" s="38"/>
      <c r="B39" s="46" t="s">
        <v>14</v>
      </c>
      <c r="C39" s="48">
        <f>(8.337*C35)-(C36+C37)</f>
        <v>4.9607599738125003</v>
      </c>
      <c r="D39" s="38"/>
      <c r="E39" s="37"/>
      <c r="F39" s="37"/>
      <c r="G39" s="37"/>
    </row>
    <row r="40" spans="1:7" ht="21.95" customHeight="1" x14ac:dyDescent="0.45">
      <c r="A40" s="38"/>
      <c r="B40" s="46" t="s">
        <v>15</v>
      </c>
      <c r="C40" s="48">
        <f>(C39/8.337)</f>
        <v>0.59502938392857152</v>
      </c>
      <c r="D40" s="38"/>
      <c r="E40" s="37"/>
      <c r="F40" s="37"/>
      <c r="G40" s="37"/>
    </row>
    <row r="41" spans="1:7" ht="21.95" customHeight="1" thickBot="1" x14ac:dyDescent="0.5">
      <c r="A41" s="38"/>
      <c r="B41" s="46"/>
      <c r="C41" s="49"/>
      <c r="D41" s="38"/>
      <c r="E41" s="37"/>
      <c r="F41" s="37"/>
      <c r="G41" s="37"/>
    </row>
    <row r="42" spans="1:7" ht="21.95" customHeight="1" thickTop="1" x14ac:dyDescent="0.45">
      <c r="A42" s="38"/>
      <c r="B42" s="50"/>
      <c r="C42" s="51"/>
      <c r="D42" s="38"/>
      <c r="E42" s="37"/>
      <c r="F42" s="37"/>
      <c r="G42" s="37"/>
    </row>
    <row r="43" spans="1:7" ht="21.95" customHeight="1" x14ac:dyDescent="0.45">
      <c r="A43" s="38"/>
      <c r="B43" s="69" t="s">
        <v>27</v>
      </c>
      <c r="C43" s="52">
        <f>((C27*1.6*C36*453.6)+(C28*1.6*C37*453.5))/(3784*C35)</f>
        <v>23.838291795983086</v>
      </c>
      <c r="D43" s="38"/>
      <c r="E43" s="37"/>
      <c r="F43" s="37"/>
      <c r="G43" s="37"/>
    </row>
    <row r="44" spans="1:7" ht="21.95" customHeight="1" x14ac:dyDescent="0.45">
      <c r="A44" s="38"/>
      <c r="B44" s="72" t="s">
        <v>24</v>
      </c>
      <c r="C44" s="75">
        <f>C43*0.0001</f>
        <v>2.3838291795983085E-3</v>
      </c>
      <c r="D44" s="38"/>
      <c r="E44" s="37"/>
      <c r="F44" s="37"/>
      <c r="G44" s="37"/>
    </row>
    <row r="45" spans="1:7" ht="21.95" customHeight="1" thickBot="1" x14ac:dyDescent="0.5">
      <c r="A45" s="38"/>
      <c r="B45" s="71"/>
      <c r="C45" s="41"/>
      <c r="D45" s="38"/>
      <c r="E45" s="37"/>
      <c r="F45" s="37"/>
      <c r="G45" s="37"/>
    </row>
    <row r="46" spans="1:7" ht="21.95" customHeight="1" thickTop="1" x14ac:dyDescent="0.45">
      <c r="A46" s="37"/>
      <c r="B46" s="38"/>
      <c r="C46" s="38"/>
      <c r="D46" s="37"/>
      <c r="E46" s="37"/>
      <c r="F46" s="37"/>
      <c r="G46" s="37"/>
    </row>
    <row r="47" spans="1:7" ht="21.95" customHeight="1" x14ac:dyDescent="0.45">
      <c r="A47" s="37"/>
    </row>
    <row r="48" spans="1:7" ht="21.95" customHeight="1" x14ac:dyDescent="0.45">
      <c r="A48" s="37"/>
    </row>
    <row r="49" spans="1:1" ht="21.95" customHeight="1" x14ac:dyDescent="0.45">
      <c r="A49" s="37"/>
    </row>
    <row r="50" spans="1:1" ht="21.95" customHeight="1" x14ac:dyDescent="0.45">
      <c r="A50" s="37"/>
    </row>
    <row r="51" spans="1:1" ht="21.95" customHeight="1" x14ac:dyDescent="0.45">
      <c r="A51" s="37"/>
    </row>
    <row r="52" spans="1:1" ht="21.95" customHeight="1" x14ac:dyDescent="0.45">
      <c r="A52" s="37"/>
    </row>
    <row r="53" spans="1:1" ht="21.95" customHeight="1" x14ac:dyDescent="0.45">
      <c r="A53" s="37"/>
    </row>
    <row r="54" spans="1:1" ht="21.95" customHeight="1" x14ac:dyDescent="0.45">
      <c r="A54" s="37"/>
    </row>
    <row r="55" spans="1:1" ht="21.95" customHeight="1" x14ac:dyDescent="0.45">
      <c r="A55" s="37"/>
    </row>
    <row r="56" spans="1:1" ht="21.95" customHeight="1" x14ac:dyDescent="0.35"/>
    <row r="57" spans="1:1" ht="21.95" customHeight="1" x14ac:dyDescent="0.35"/>
    <row r="58" spans="1:1" ht="21.95" customHeight="1" x14ac:dyDescent="0.35"/>
    <row r="59" spans="1:1" ht="21.95" customHeight="1" x14ac:dyDescent="0.35"/>
    <row r="60" spans="1:1" ht="21.95" customHeight="1" x14ac:dyDescent="0.35"/>
    <row r="61" spans="1:1" ht="21.95" customHeight="1" x14ac:dyDescent="0.35"/>
    <row r="62" spans="1:1" ht="21.95" customHeight="1" x14ac:dyDescent="0.35"/>
    <row r="63" spans="1:1" ht="21.95" customHeight="1" x14ac:dyDescent="0.35"/>
    <row r="64" spans="1:1" ht="21.95" customHeight="1" x14ac:dyDescent="0.35"/>
  </sheetData>
  <sheetProtection password="CC16" sheet="1" objects="1" scenarios="1"/>
  <phoneticPr fontId="2" type="noConversion"/>
  <pageMargins left="1.47" right="0.75" top="0.83" bottom="0.2" header="0.25" footer="0.2"/>
  <pageSetup scale="77" orientation="portrait" horizontalDpi="300" verticalDpi="300" r:id="rId1"/>
  <headerFooter alignWithMargins="0">
    <oddHeader>&amp;L&amp;D&amp;C&amp;"Times New Roman,Bold"File:&amp;F - Tab:&amp;A&amp;RPage &amp;P of &amp;N</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3:K21"/>
  <sheetViews>
    <sheetView tabSelected="1" topLeftCell="F2" zoomScale="75" workbookViewId="0">
      <selection activeCell="D11" sqref="D11"/>
    </sheetView>
  </sheetViews>
  <sheetFormatPr defaultRowHeight="12.75" x14ac:dyDescent="0.35"/>
  <cols>
    <col min="3" max="3" width="42" customWidth="1"/>
    <col min="10" max="10" width="64.6640625" bestFit="1" customWidth="1"/>
    <col min="11" max="11" width="9.53125" customWidth="1"/>
  </cols>
  <sheetData>
    <row r="3" spans="3:11" ht="13.15" thickBot="1" x14ac:dyDescent="0.4"/>
    <row r="4" spans="3:11" ht="15.4" x14ac:dyDescent="0.35">
      <c r="C4" s="78"/>
      <c r="D4" s="79"/>
      <c r="J4" s="59"/>
      <c r="K4" s="60"/>
    </row>
    <row r="5" spans="3:11" ht="17.649999999999999" x14ac:dyDescent="0.5">
      <c r="C5" s="83" t="s">
        <v>16</v>
      </c>
      <c r="D5" s="80"/>
      <c r="J5" s="61" t="s">
        <v>25</v>
      </c>
      <c r="K5" s="62"/>
    </row>
    <row r="6" spans="3:11" ht="18" thickBot="1" x14ac:dyDescent="0.4">
      <c r="C6" s="63"/>
      <c r="D6" s="81"/>
      <c r="J6" s="61"/>
      <c r="K6" s="62"/>
    </row>
    <row r="7" spans="3:11" ht="16.149999999999999" thickTop="1" thickBot="1" x14ac:dyDescent="0.4">
      <c r="C7" s="4"/>
      <c r="D7" s="5"/>
      <c r="J7" s="63"/>
      <c r="K7" s="64"/>
    </row>
    <row r="8" spans="3:11" ht="15.75" thickTop="1" x14ac:dyDescent="0.4">
      <c r="C8" s="84" t="s">
        <v>2</v>
      </c>
      <c r="D8" s="82"/>
      <c r="J8" s="4"/>
      <c r="K8" s="39"/>
    </row>
    <row r="9" spans="3:11" ht="15.75" thickBot="1" x14ac:dyDescent="0.45">
      <c r="C9" s="4"/>
      <c r="D9" s="5"/>
      <c r="J9" s="65" t="s">
        <v>2</v>
      </c>
      <c r="K9" s="66"/>
    </row>
    <row r="10" spans="3:11" ht="15.75" thickBot="1" x14ac:dyDescent="0.45">
      <c r="C10" s="85" t="s">
        <v>17</v>
      </c>
      <c r="D10" s="86">
        <v>11.3</v>
      </c>
      <c r="J10" s="53"/>
      <c r="K10" s="54"/>
    </row>
    <row r="11" spans="3:11" ht="18" thickBot="1" x14ac:dyDescent="0.45">
      <c r="C11" s="85" t="s">
        <v>33</v>
      </c>
      <c r="D11" s="86">
        <v>27</v>
      </c>
      <c r="J11" s="69" t="s">
        <v>29</v>
      </c>
      <c r="K11" s="56">
        <v>10</v>
      </c>
    </row>
    <row r="12" spans="3:11" ht="18" thickBot="1" x14ac:dyDescent="0.45">
      <c r="C12" s="85" t="s">
        <v>18</v>
      </c>
      <c r="D12" s="87">
        <v>12</v>
      </c>
      <c r="J12" s="74" t="s">
        <v>26</v>
      </c>
      <c r="K12" s="56">
        <v>30</v>
      </c>
    </row>
    <row r="13" spans="3:11" ht="15.75" thickBot="1" x14ac:dyDescent="0.45">
      <c r="C13" s="58"/>
      <c r="D13" s="88"/>
      <c r="J13" s="42"/>
      <c r="K13" s="41"/>
    </row>
    <row r="14" spans="3:11" ht="15.75" thickTop="1" x14ac:dyDescent="0.4">
      <c r="C14" s="4"/>
      <c r="D14" s="89"/>
      <c r="J14" s="40"/>
      <c r="K14" s="39"/>
    </row>
    <row r="15" spans="3:11" ht="15" x14ac:dyDescent="0.4">
      <c r="C15" s="84" t="s">
        <v>8</v>
      </c>
      <c r="D15" s="90"/>
      <c r="J15" s="67" t="s">
        <v>8</v>
      </c>
      <c r="K15" s="68"/>
    </row>
    <row r="16" spans="3:11" ht="15.75" thickBot="1" x14ac:dyDescent="0.45">
      <c r="C16" s="4"/>
      <c r="D16" s="89"/>
      <c r="J16" s="43"/>
      <c r="K16" s="44"/>
    </row>
    <row r="17" spans="3:11" ht="15.75" thickTop="1" x14ac:dyDescent="0.4">
      <c r="C17" s="85" t="s">
        <v>19</v>
      </c>
      <c r="D17" s="91">
        <f>(D10/1.05)</f>
        <v>10.761904761904763</v>
      </c>
      <c r="J17" s="40"/>
      <c r="K17" s="39"/>
    </row>
    <row r="18" spans="3:11" ht="17.649999999999999" x14ac:dyDescent="0.4">
      <c r="C18" s="85" t="s">
        <v>32</v>
      </c>
      <c r="D18" s="92">
        <f>((D12/(D17*10000))*D11)*1000</f>
        <v>3.010619469026548</v>
      </c>
      <c r="J18" s="69" t="s">
        <v>30</v>
      </c>
      <c r="K18" s="52">
        <f>K11*(K12/100)</f>
        <v>3</v>
      </c>
    </row>
    <row r="19" spans="3:11" ht="15.75" thickBot="1" x14ac:dyDescent="0.4">
      <c r="C19" s="11"/>
      <c r="D19" s="12"/>
      <c r="J19" s="69" t="s">
        <v>31</v>
      </c>
      <c r="K19" s="76">
        <f>K18*100*0.000000001*1/('Bleach Calc.'!C44-(K18*0.000000001))</f>
        <v>1.2584810191595101E-4</v>
      </c>
    </row>
    <row r="20" spans="3:11" ht="15.4" x14ac:dyDescent="0.35">
      <c r="J20" s="69" t="s">
        <v>28</v>
      </c>
      <c r="K20" s="52">
        <f>K19*('Bleach Calc.'!C34/100)/(1+K19)*1000000</f>
        <v>13.541948644326359</v>
      </c>
    </row>
    <row r="21" spans="3:11" ht="15.75" thickBot="1" x14ac:dyDescent="0.4">
      <c r="J21" s="70"/>
      <c r="K21" s="73"/>
    </row>
  </sheetData>
  <sheetProtection password="CC16" sheet="1" objects="1" scenarios="1"/>
  <phoneticPr fontId="2" type="noConversion"/>
  <pageMargins left="0.94" right="0.75" top="1.54" bottom="1" header="0.5" footer="0.5"/>
  <pageSetup scale="44" orientation="portrait" horizontalDpi="300" verticalDpi="300" r:id="rId1"/>
  <headerFooter alignWithMargins="0">
    <oddHeader>&amp;C&amp;"Arial,Bold"C.P. Karwas&amp;"Arial,Regular"   &amp;D</oddHeader>
    <oddFooter>&amp;C&amp;"Arial,Bold"Occidental Chemical Corp. Confidential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F36"/>
  <sheetViews>
    <sheetView zoomScale="66" workbookViewId="0">
      <selection activeCell="J1" sqref="J1"/>
    </sheetView>
  </sheetViews>
  <sheetFormatPr defaultRowHeight="12.75" x14ac:dyDescent="0.35"/>
  <cols>
    <col min="2" max="2" width="14.6640625" customWidth="1"/>
    <col min="3" max="3" width="13.33203125" customWidth="1"/>
    <col min="4" max="4" width="4.6640625" customWidth="1"/>
    <col min="5" max="5" width="14.1328125" customWidth="1"/>
    <col min="6" max="6" width="13.33203125" customWidth="1"/>
  </cols>
  <sheetData>
    <row r="3" spans="2:6" ht="13.15" thickBot="1" x14ac:dyDescent="0.4"/>
    <row r="4" spans="2:6" x14ac:dyDescent="0.35">
      <c r="B4" s="1"/>
      <c r="C4" s="2"/>
      <c r="D4" s="2"/>
      <c r="E4" s="2"/>
      <c r="F4" s="3"/>
    </row>
    <row r="5" spans="2:6" ht="15" x14ac:dyDescent="0.4">
      <c r="B5" s="27" t="s">
        <v>20</v>
      </c>
      <c r="C5" s="13"/>
      <c r="D5" s="13"/>
      <c r="E5" s="13"/>
      <c r="F5" s="14"/>
    </row>
    <row r="6" spans="2:6" ht="13.15" thickBot="1" x14ac:dyDescent="0.4">
      <c r="B6" s="6"/>
      <c r="C6" s="7"/>
      <c r="D6" s="7"/>
      <c r="E6" s="7"/>
      <c r="F6" s="8"/>
    </row>
    <row r="7" spans="2:6" ht="13.15" thickTop="1" x14ac:dyDescent="0.35">
      <c r="B7" s="9"/>
      <c r="C7" s="10"/>
      <c r="D7" s="31"/>
      <c r="E7" s="10"/>
      <c r="F7" s="5"/>
    </row>
    <row r="8" spans="2:6" ht="13.15" x14ac:dyDescent="0.4">
      <c r="B8" s="28" t="s">
        <v>21</v>
      </c>
      <c r="C8" s="29" t="s">
        <v>22</v>
      </c>
      <c r="D8" s="32"/>
      <c r="E8" s="29" t="s">
        <v>23</v>
      </c>
      <c r="F8" s="30" t="s">
        <v>22</v>
      </c>
    </row>
    <row r="9" spans="2:6" ht="13.15" thickBot="1" x14ac:dyDescent="0.4">
      <c r="B9" s="15"/>
      <c r="C9" s="16"/>
      <c r="D9" s="33"/>
      <c r="E9" s="16"/>
      <c r="F9" s="17"/>
    </row>
    <row r="10" spans="2:6" ht="13.15" thickTop="1" x14ac:dyDescent="0.35">
      <c r="B10" s="18">
        <v>1.04</v>
      </c>
      <c r="C10" s="19">
        <v>1.014</v>
      </c>
      <c r="D10" s="34"/>
      <c r="E10" s="19">
        <v>2</v>
      </c>
      <c r="F10" s="20">
        <v>1.02</v>
      </c>
    </row>
    <row r="11" spans="2:6" x14ac:dyDescent="0.35">
      <c r="B11" s="21">
        <v>2.04</v>
      </c>
      <c r="C11" s="22">
        <v>1.028</v>
      </c>
      <c r="D11" s="35"/>
      <c r="E11" s="22">
        <v>4</v>
      </c>
      <c r="F11" s="23">
        <v>1.05</v>
      </c>
    </row>
    <row r="12" spans="2:6" x14ac:dyDescent="0.35">
      <c r="B12" s="21">
        <v>3.02</v>
      </c>
      <c r="C12" s="22">
        <v>1.042</v>
      </c>
      <c r="D12" s="35"/>
      <c r="E12" s="22">
        <v>6</v>
      </c>
      <c r="F12" s="23">
        <v>1.07</v>
      </c>
    </row>
    <row r="13" spans="2:6" x14ac:dyDescent="0.35">
      <c r="B13" s="21">
        <v>3.98</v>
      </c>
      <c r="C13" s="22">
        <v>1.056</v>
      </c>
      <c r="D13" s="35"/>
      <c r="E13" s="22">
        <v>8</v>
      </c>
      <c r="F13" s="23">
        <v>1.0900000000000001</v>
      </c>
    </row>
    <row r="14" spans="2:6" x14ac:dyDescent="0.35">
      <c r="B14" s="21">
        <v>4.91</v>
      </c>
      <c r="C14" s="22">
        <v>1.07</v>
      </c>
      <c r="D14" s="35"/>
      <c r="E14" s="22">
        <v>10</v>
      </c>
      <c r="F14" s="23">
        <v>1.1100000000000001</v>
      </c>
    </row>
    <row r="15" spans="2:6" x14ac:dyDescent="0.35">
      <c r="B15" s="21">
        <v>5.81</v>
      </c>
      <c r="C15" s="22">
        <v>1.0840000000000001</v>
      </c>
      <c r="D15" s="35"/>
      <c r="E15" s="22">
        <v>12</v>
      </c>
      <c r="F15" s="23">
        <v>1.1299999999999999</v>
      </c>
    </row>
    <row r="16" spans="2:6" x14ac:dyDescent="0.35">
      <c r="B16" s="21">
        <v>6.69</v>
      </c>
      <c r="C16" s="22">
        <v>1.0980000000000001</v>
      </c>
      <c r="D16" s="35"/>
      <c r="E16" s="22">
        <f>(E15+2)</f>
        <v>14</v>
      </c>
      <c r="F16" s="23">
        <v>1.1599999999999999</v>
      </c>
    </row>
    <row r="17" spans="2:6" x14ac:dyDescent="0.35">
      <c r="B17" s="21">
        <v>7.55</v>
      </c>
      <c r="C17" s="22">
        <v>1.1120000000000001</v>
      </c>
      <c r="D17" s="35"/>
      <c r="E17" s="22">
        <f t="shared" ref="E17:E32" si="0">(E16+2)</f>
        <v>16</v>
      </c>
      <c r="F17" s="23">
        <v>1.18</v>
      </c>
    </row>
    <row r="18" spans="2:6" x14ac:dyDescent="0.35">
      <c r="B18" s="21">
        <v>8.39</v>
      </c>
      <c r="C18" s="22">
        <v>1.1259999999999999</v>
      </c>
      <c r="D18" s="35"/>
      <c r="E18" s="22">
        <f t="shared" si="0"/>
        <v>18</v>
      </c>
      <c r="F18" s="23">
        <v>1.2</v>
      </c>
    </row>
    <row r="19" spans="2:6" x14ac:dyDescent="0.35">
      <c r="B19" s="21">
        <v>9.2100000000000009</v>
      </c>
      <c r="C19" s="22">
        <v>1.1399999999999999</v>
      </c>
      <c r="D19" s="35"/>
      <c r="E19" s="22">
        <f t="shared" si="0"/>
        <v>20</v>
      </c>
      <c r="F19" s="23">
        <v>1.22</v>
      </c>
    </row>
    <row r="20" spans="2:6" x14ac:dyDescent="0.35">
      <c r="B20" s="21">
        <v>10.01</v>
      </c>
      <c r="C20" s="22">
        <v>1.1539999999999999</v>
      </c>
      <c r="D20" s="35"/>
      <c r="E20" s="22">
        <f t="shared" si="0"/>
        <v>22</v>
      </c>
      <c r="F20" s="23">
        <v>1.25</v>
      </c>
    </row>
    <row r="21" spans="2:6" x14ac:dyDescent="0.35">
      <c r="B21" s="21">
        <v>10.79</v>
      </c>
      <c r="C21" s="22">
        <v>1.1679999999999999</v>
      </c>
      <c r="D21" s="35"/>
      <c r="E21" s="22">
        <f t="shared" si="0"/>
        <v>24</v>
      </c>
      <c r="F21" s="23">
        <v>1.27</v>
      </c>
    </row>
    <row r="22" spans="2:6" x14ac:dyDescent="0.35">
      <c r="B22" s="21">
        <v>11.55</v>
      </c>
      <c r="C22" s="22">
        <v>1.1819999999999999</v>
      </c>
      <c r="D22" s="35"/>
      <c r="E22" s="22">
        <f t="shared" si="0"/>
        <v>26</v>
      </c>
      <c r="F22" s="23">
        <v>1.29</v>
      </c>
    </row>
    <row r="23" spans="2:6" x14ac:dyDescent="0.35">
      <c r="B23" s="21">
        <v>12.29</v>
      </c>
      <c r="C23" s="22">
        <v>1.196</v>
      </c>
      <c r="D23" s="35"/>
      <c r="E23" s="22">
        <f t="shared" si="0"/>
        <v>28</v>
      </c>
      <c r="F23" s="23">
        <v>1.31</v>
      </c>
    </row>
    <row r="24" spans="2:6" x14ac:dyDescent="0.35">
      <c r="B24" s="21">
        <v>13.02</v>
      </c>
      <c r="C24" s="22">
        <v>1.21</v>
      </c>
      <c r="D24" s="35"/>
      <c r="E24" s="22">
        <f t="shared" si="0"/>
        <v>30</v>
      </c>
      <c r="F24" s="23">
        <v>1.33</v>
      </c>
    </row>
    <row r="25" spans="2:6" x14ac:dyDescent="0.35">
      <c r="B25" s="21">
        <v>13.73</v>
      </c>
      <c r="C25" s="22">
        <v>1.224</v>
      </c>
      <c r="D25" s="35"/>
      <c r="E25" s="22">
        <f t="shared" si="0"/>
        <v>32</v>
      </c>
      <c r="F25" s="23">
        <v>1.35</v>
      </c>
    </row>
    <row r="26" spans="2:6" x14ac:dyDescent="0.35">
      <c r="B26" s="21">
        <v>14.42</v>
      </c>
      <c r="C26" s="22">
        <v>1.238</v>
      </c>
      <c r="D26" s="35"/>
      <c r="E26" s="22">
        <f t="shared" si="0"/>
        <v>34</v>
      </c>
      <c r="F26" s="23">
        <v>1.37</v>
      </c>
    </row>
    <row r="27" spans="2:6" x14ac:dyDescent="0.35">
      <c r="B27" s="21">
        <v>15.1</v>
      </c>
      <c r="C27" s="22">
        <v>1.252</v>
      </c>
      <c r="D27" s="35"/>
      <c r="E27" s="22">
        <f t="shared" si="0"/>
        <v>36</v>
      </c>
      <c r="F27" s="23">
        <v>1.39</v>
      </c>
    </row>
    <row r="28" spans="2:6" x14ac:dyDescent="0.35">
      <c r="B28" s="21">
        <v>15.76</v>
      </c>
      <c r="C28" s="22">
        <v>1.266</v>
      </c>
      <c r="D28" s="35"/>
      <c r="E28" s="22">
        <f t="shared" si="0"/>
        <v>38</v>
      </c>
      <c r="F28" s="23">
        <v>1.41</v>
      </c>
    </row>
    <row r="29" spans="2:6" x14ac:dyDescent="0.35">
      <c r="B29" s="21">
        <v>16.41</v>
      </c>
      <c r="C29" s="22">
        <v>1.28</v>
      </c>
      <c r="D29" s="35"/>
      <c r="E29" s="22">
        <f t="shared" si="0"/>
        <v>40</v>
      </c>
      <c r="F29" s="23">
        <v>1.43</v>
      </c>
    </row>
    <row r="30" spans="2:6" x14ac:dyDescent="0.35">
      <c r="B30" s="21"/>
      <c r="C30" s="22"/>
      <c r="D30" s="35"/>
      <c r="E30" s="22">
        <f t="shared" si="0"/>
        <v>42</v>
      </c>
      <c r="F30" s="23">
        <v>1.45</v>
      </c>
    </row>
    <row r="31" spans="2:6" x14ac:dyDescent="0.35">
      <c r="B31" s="21"/>
      <c r="C31" s="22"/>
      <c r="D31" s="35"/>
      <c r="E31" s="22">
        <f t="shared" si="0"/>
        <v>44</v>
      </c>
      <c r="F31" s="23">
        <v>1.47</v>
      </c>
    </row>
    <row r="32" spans="2:6" x14ac:dyDescent="0.35">
      <c r="B32" s="21"/>
      <c r="C32" s="22"/>
      <c r="D32" s="35"/>
      <c r="E32" s="22">
        <f t="shared" si="0"/>
        <v>46</v>
      </c>
      <c r="F32" s="23">
        <v>1.49</v>
      </c>
    </row>
    <row r="33" spans="2:6" x14ac:dyDescent="0.35">
      <c r="B33" s="21"/>
      <c r="C33" s="22"/>
      <c r="D33" s="35"/>
      <c r="E33" s="22">
        <f>(E32+2)</f>
        <v>48</v>
      </c>
      <c r="F33" s="23">
        <v>1.51</v>
      </c>
    </row>
    <row r="34" spans="2:6" x14ac:dyDescent="0.35">
      <c r="B34" s="21"/>
      <c r="C34" s="22"/>
      <c r="D34" s="35"/>
      <c r="E34" s="22">
        <f>(E33+2)</f>
        <v>50</v>
      </c>
      <c r="F34" s="23">
        <v>1.53</v>
      </c>
    </row>
    <row r="35" spans="2:6" x14ac:dyDescent="0.35">
      <c r="B35" s="21"/>
      <c r="C35" s="22"/>
      <c r="D35" s="35"/>
      <c r="E35" s="22">
        <f>(E34+2)</f>
        <v>52</v>
      </c>
      <c r="F35" s="23">
        <v>1.55</v>
      </c>
    </row>
    <row r="36" spans="2:6" ht="13.15" thickBot="1" x14ac:dyDescent="0.4">
      <c r="B36" s="24"/>
      <c r="C36" s="25"/>
      <c r="D36" s="36"/>
      <c r="E36" s="25"/>
      <c r="F36" s="26"/>
    </row>
  </sheetData>
  <sheetProtection password="CC16" sheet="1" objects="1" scenarios="1"/>
  <phoneticPr fontId="2" type="noConversion"/>
  <pageMargins left="0.75" right="0.75" top="1" bottom="1" header="0.5" footer="0.5"/>
  <pageSetup scale="86" orientation="landscape" horizontalDpi="300" verticalDpi="300" r:id="rId1"/>
  <headerFooter alignWithMargins="0">
    <oddHeader>&amp;C&amp;"Arial,Bold"C.P. Karwas&amp;"Arial,Regular"  &amp;D</oddHeader>
    <oddFooter>&amp;C&amp;"Arial,Bold"Occidental Chemical Corp. Confidential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Bleach Calc.</vt:lpstr>
      <vt:lpstr>Water Treatment</vt:lpstr>
      <vt:lpstr>Phys. Prop. Data</vt:lpstr>
    </vt:vector>
  </TitlesOfParts>
  <Company>Occidental Chemical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P. Karwas</dc:creator>
  <cp:lastModifiedBy>Jackson</cp:lastModifiedBy>
  <cp:lastPrinted>2002-02-12T16:35:56Z</cp:lastPrinted>
  <dcterms:created xsi:type="dcterms:W3CDTF">1998-11-17T20:22:47Z</dcterms:created>
  <dcterms:modified xsi:type="dcterms:W3CDTF">2018-07-11T18:28:35Z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1761599502</vt:i4>
  </property>
  <property fmtid="{D5CDD505-2E9C-101B-9397-08002B2CF9AE}" pid="3" name="_EmailSubject">
    <vt:lpwstr/>
  </property>
  <property fmtid="{D5CDD505-2E9C-101B-9397-08002B2CF9AE}" pid="4" name="_AuthorEmail">
    <vt:lpwstr>pallman@odysseymanufacturing.com</vt:lpwstr>
  </property>
  <property fmtid="{D5CDD505-2E9C-101B-9397-08002B2CF9AE}" pid="5" name="_AuthorEmailDisplayName">
    <vt:lpwstr>Pat Allman</vt:lpwstr>
  </property>
  <property fmtid="{D5CDD505-2E9C-101B-9397-08002B2CF9AE}" pid="6" name="_ReviewingToolsShownOnce">
    <vt:lpwstr/>
  </property>
</Properties>
</file>